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lennheights1-my.sharepoint.com/personal/cblackwell_glennheightstx_gov/Documents/"/>
    </mc:Choice>
  </mc:AlternateContent>
  <xr:revisionPtr revIDLastSave="4" documentId="8_{B456CA76-DD8F-4C2F-B286-D2186FBBC3AB}" xr6:coauthVersionLast="47" xr6:coauthVersionMax="47" xr10:uidLastSave="{131AC57F-74E7-4459-85F0-1C6B310B789B}"/>
  <bookViews>
    <workbookView xWindow="-120" yWindow="-120" windowWidth="29040" windowHeight="15720" firstSheet="1" activeTab="3" xr2:uid="{00000000-000D-0000-FFFF-FFFF00000000}"/>
  </bookViews>
  <sheets>
    <sheet name="Bill Reprint" sheetId="1" state="hidden" r:id="rId1"/>
    <sheet name="RATES" sheetId="2" r:id="rId2"/>
    <sheet name="Bill Breakdown" sheetId="3" r:id="rId3"/>
    <sheet name="Sample Bill" sheetId="4" r:id="rId4"/>
  </sheets>
  <definedNames>
    <definedName name="_xlnm.Print_Area" localSheetId="0">'Bill Reprint'!$A$1:$L$28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3" l="1"/>
  <c r="J6" i="3" s="1"/>
  <c r="C29" i="3"/>
  <c r="K25" i="4"/>
  <c r="K26" i="4" s="1"/>
  <c r="C16" i="3"/>
  <c r="C19" i="3" s="1"/>
  <c r="J12" i="3"/>
  <c r="J3" i="3"/>
  <c r="K24" i="4"/>
  <c r="C12" i="3"/>
  <c r="C3" i="3"/>
  <c r="C17" i="3"/>
  <c r="L8" i="1"/>
  <c r="L7" i="1"/>
  <c r="L6" i="1"/>
  <c r="K20" i="1"/>
  <c r="K12" i="1"/>
  <c r="K13" i="1" s="1"/>
  <c r="C6" i="3" l="1"/>
  <c r="J13" i="3"/>
  <c r="K12" i="3" s="1"/>
  <c r="C5" i="3"/>
  <c r="K21" i="4" s="1"/>
  <c r="J5" i="3"/>
  <c r="J9" i="3" s="1"/>
  <c r="K3" i="3" s="1"/>
  <c r="C20" i="3"/>
  <c r="K23" i="4" s="1"/>
  <c r="C21" i="3"/>
  <c r="J7" i="3"/>
  <c r="C7" i="3"/>
  <c r="C13" i="3"/>
  <c r="K22" i="4" s="1"/>
  <c r="C22" i="3"/>
  <c r="D17" i="3" s="1"/>
  <c r="C9" i="3" l="1"/>
  <c r="D3" i="3" s="1"/>
  <c r="D12" i="3"/>
  <c r="K32" i="4"/>
  <c r="K34" i="4" s="1"/>
  <c r="K35" i="4" s="1"/>
  <c r="K36" i="4" s="1"/>
  <c r="C25" i="3" l="1"/>
  <c r="C31" i="3" s="1"/>
</calcChain>
</file>

<file path=xl/sharedStrings.xml><?xml version="1.0" encoding="utf-8"?>
<sst xmlns="http://schemas.openxmlformats.org/spreadsheetml/2006/main" count="152" uniqueCount="116">
  <si>
    <r>
      <rPr>
        <sz val="10"/>
        <rFont val="Arial"/>
        <family val="2"/>
      </rPr>
      <t>www.glennheightstx.gov</t>
    </r>
  </si>
  <si>
    <r>
      <rPr>
        <b/>
        <sz val="12.5"/>
        <rFont val="Arial"/>
        <family val="2"/>
      </rPr>
      <t xml:space="preserve">City of Glenn Heights
</t>
    </r>
    <r>
      <rPr>
        <sz val="10"/>
        <rFont val="Arial"/>
        <family val="2"/>
      </rPr>
      <t xml:space="preserve">1938 S Hampton Road
</t>
    </r>
    <r>
      <rPr>
        <sz val="10"/>
        <rFont val="Arial"/>
        <family val="2"/>
      </rPr>
      <t xml:space="preserve">Glenn Heights TX 75154-8534
</t>
    </r>
    <r>
      <rPr>
        <b/>
        <sz val="8"/>
        <rFont val="Arial"/>
        <family val="2"/>
      </rPr>
      <t xml:space="preserve">Office Hours: 8:00 am - 5:00 pm
</t>
    </r>
    <r>
      <rPr>
        <b/>
        <sz val="8"/>
        <rFont val="Arial"/>
        <family val="2"/>
      </rPr>
      <t>Monday thru Friday (972) 223-1690</t>
    </r>
  </si>
  <si>
    <r>
      <rPr>
        <b/>
        <sz val="10"/>
        <color rgb="FFFFFFFF"/>
        <rFont val="Arial"/>
        <family val="2"/>
      </rPr>
      <t>AM OUNT DUE</t>
    </r>
  </si>
  <si>
    <r>
      <rPr>
        <sz val="8"/>
        <rFont val="Tahoma"/>
        <family val="2"/>
      </rPr>
      <t>CURRENT  BI LL</t>
    </r>
  </si>
  <si>
    <r>
      <rPr>
        <b/>
        <sz val="8"/>
        <rFont val="Tahoma"/>
        <family val="2"/>
      </rPr>
      <t>TOTAL  AMOUNT  DUE</t>
    </r>
  </si>
  <si>
    <r>
      <rPr>
        <sz val="8"/>
        <rFont val="Tahoma"/>
        <family val="2"/>
      </rPr>
      <t>TOTAL  AMOUNT  DUE  AFTER  DUE  DATE</t>
    </r>
  </si>
  <si>
    <r>
      <rPr>
        <b/>
        <sz val="8"/>
        <rFont val="Arial"/>
        <family val="2"/>
      </rPr>
      <t>PLEASE RETURN THIS PORTION ALONG WITH YOUR PAYMENT TO CITY OF GLENN HEIGHTS.</t>
    </r>
  </si>
  <si>
    <r>
      <rPr>
        <sz val="9"/>
        <rFont val="Courier New"/>
        <family val="3"/>
      </rPr>
      <t>TOTAL AMOUNT DUE AFTER DUE DATE</t>
    </r>
  </si>
  <si>
    <r>
      <rPr>
        <b/>
        <sz val="10"/>
        <color rgb="FFFFFFFF"/>
        <rFont val="Arial"/>
        <family val="2"/>
      </rPr>
      <t>AM OUNT ENCLOSED</t>
    </r>
  </si>
  <si>
    <r>
      <rPr>
        <b/>
        <sz val="8"/>
        <rFont val="Arial"/>
        <family val="2"/>
      </rPr>
      <t>REMIT PAYMENT TO:</t>
    </r>
  </si>
  <si>
    <r>
      <rPr>
        <sz val="18.5"/>
        <rFont val="Postnet"/>
      </rPr>
      <t xml:space="preserve">/751548534387/
</t>
    </r>
    <r>
      <rPr>
        <sz val="12.5"/>
        <rFont val="Arial"/>
        <family val="2"/>
      </rPr>
      <t xml:space="preserve">CITY OF GLENN HEIGHTS 1938 S HAMPTON RD
</t>
    </r>
    <r>
      <rPr>
        <sz val="12.5"/>
        <rFont val="Arial"/>
        <family val="2"/>
      </rPr>
      <t>GLENN HEIGHTS TX 75154-8534</t>
    </r>
  </si>
  <si>
    <t>CREDIT (LEAK ADJUSTMENT 50%)</t>
  </si>
  <si>
    <t>TOTAL AMOUNT DUE</t>
  </si>
  <si>
    <r>
      <rPr>
        <b/>
        <u/>
        <sz val="8"/>
        <rFont val="Arial"/>
        <family val="2"/>
      </rPr>
      <t>Meter</t>
    </r>
  </si>
  <si>
    <r>
      <rPr>
        <b/>
        <u/>
        <sz val="8"/>
        <rFont val="Arial"/>
        <family val="2"/>
      </rPr>
      <t>Amoun</t>
    </r>
    <r>
      <rPr>
        <b/>
        <sz val="8"/>
        <rFont val="Arial"/>
        <family val="2"/>
      </rPr>
      <t>t</t>
    </r>
  </si>
  <si>
    <r>
      <rPr>
        <b/>
        <u/>
        <sz val="8"/>
        <rFont val="Arial"/>
        <family val="2"/>
      </rPr>
      <t>Previous</t>
    </r>
    <r>
      <rPr>
        <b/>
        <sz val="8"/>
        <rFont val="Arial"/>
        <family val="2"/>
      </rPr>
      <t xml:space="preserve">     </t>
    </r>
    <r>
      <rPr>
        <b/>
        <u/>
        <sz val="8"/>
        <rFont val="Arial"/>
        <family val="2"/>
      </rPr>
      <t>Curren</t>
    </r>
    <r>
      <rPr>
        <b/>
        <sz val="8"/>
        <rFont val="Arial"/>
        <family val="2"/>
      </rPr>
      <t>t         U</t>
    </r>
    <r>
      <rPr>
        <b/>
        <u/>
        <sz val="8"/>
        <rFont val="Arial"/>
        <family val="2"/>
      </rPr>
      <t>sage</t>
    </r>
  </si>
  <si>
    <t>To check your new trash and recycling pick up schedule, 
Fo r   mor e  i nf or ma t i o n,   vi si t
https://communitywastedisposal.com/view-my-schedule/</t>
  </si>
  <si>
    <r>
      <t xml:space="preserve">WARD JONES
</t>
    </r>
    <r>
      <rPr>
        <b/>
        <sz val="10"/>
        <rFont val="Courier New"/>
        <family val="3"/>
      </rPr>
      <t xml:space="preserve">130 LOCUST
</t>
    </r>
    <r>
      <rPr>
        <sz val="10"/>
        <rFont val="Courier New"/>
        <family val="3"/>
      </rPr>
      <t>OAK  LEAF  TX   75154</t>
    </r>
  </si>
  <si>
    <r>
      <rPr>
        <sz val="12.5"/>
        <rFont val="Arial"/>
        <family val="2"/>
      </rPr>
      <t xml:space="preserve">Account                                  
</t>
    </r>
    <r>
      <rPr>
        <b/>
        <sz val="25"/>
        <rFont val="Arial"/>
        <family val="2"/>
      </rPr>
      <t xml:space="preserve">Statement
</t>
    </r>
    <r>
      <rPr>
        <sz val="9"/>
        <rFont val="Arial"/>
        <family val="2"/>
      </rPr>
      <t>ACCOUNT:                       10-03525-1
SERVICE ADDRESS:     130 LOCUST
LAST PAYMENT:                1/10/2023       - 21.57
READ DATES:                    12/12/2022 TO  1/12/2023
SERVICE DAYS:                 31</t>
    </r>
  </si>
  <si>
    <r>
      <t xml:space="preserve">BILLING DATE:        1/25/2023                                                                                  </t>
    </r>
    <r>
      <rPr>
        <b/>
        <sz val="10"/>
        <rFont val="Times New Roman"/>
        <family val="1"/>
      </rPr>
      <t>DUE DATE</t>
    </r>
    <r>
      <rPr>
        <sz val="10"/>
        <rFont val="Times New Roman"/>
        <family val="3"/>
        <charset val="204"/>
      </rPr>
      <t xml:space="preserve">:               </t>
    </r>
    <r>
      <rPr>
        <b/>
        <sz val="10"/>
        <rFont val="Times New Roman"/>
        <family val="1"/>
      </rPr>
      <t xml:space="preserve">  February  15,   2023</t>
    </r>
  </si>
  <si>
    <t>Recalculated bill             0903               0942             39</t>
  </si>
  <si>
    <t>21574167                      0293               0903            610</t>
  </si>
  <si>
    <t>Difference between original bill and recalculated bill</t>
  </si>
  <si>
    <t>50% credit applied</t>
  </si>
  <si>
    <t>New Bill Balance:</t>
  </si>
  <si>
    <r>
      <rPr>
        <sz val="12.5"/>
        <rFont val="Arial"/>
        <family val="2"/>
      </rPr>
      <t xml:space="preserve">Payment
</t>
    </r>
    <r>
      <rPr>
        <b/>
        <sz val="25"/>
        <rFont val="Arial"/>
        <family val="2"/>
      </rPr>
      <t xml:space="preserve">Coupon
</t>
    </r>
    <r>
      <rPr>
        <sz val="9"/>
        <rFont val="Courier New"/>
        <family val="3"/>
      </rPr>
      <t xml:space="preserve">ACCOUNT:        10-03525-01
SERVICE ADDRESS: 130 LOCUST  SERVICE PERIOD:   12/12/2022 TO 1/12/2023
</t>
    </r>
    <r>
      <rPr>
        <b/>
        <sz val="9"/>
        <rFont val="Courier New"/>
        <family val="3"/>
      </rPr>
      <t xml:space="preserve">DUE DATE:       February 15,2023
WARD JONES  130 LOCUST,  </t>
    </r>
    <r>
      <rPr>
        <sz val="9"/>
        <rFont val="Courier New"/>
        <family val="3"/>
      </rPr>
      <t xml:space="preserve">OAK LEAF TX  75154
</t>
    </r>
    <r>
      <rPr>
        <sz val="18"/>
        <rFont val="Code128B"/>
      </rPr>
      <t xml:space="preserve">Ê140018501#Š
</t>
    </r>
    <r>
      <rPr>
        <sz val="11"/>
        <rFont val="OCRArec"/>
      </rPr>
      <t>14001850100094698001073282</t>
    </r>
  </si>
  <si>
    <t>Meter Charge</t>
  </si>
  <si>
    <t>3/4 inch or less</t>
  </si>
  <si>
    <t>1 inch</t>
  </si>
  <si>
    <t>1-1/2 inch</t>
  </si>
  <si>
    <t>2 inch</t>
  </si>
  <si>
    <t>3 inch</t>
  </si>
  <si>
    <t>4 inch</t>
  </si>
  <si>
    <t>Volumetric Charge per 1,000 gallons</t>
  </si>
  <si>
    <t>WATER RATES</t>
  </si>
  <si>
    <t>OUTSIDE CITY</t>
  </si>
  <si>
    <t>INSIDE CITY</t>
  </si>
  <si>
    <t>WASTEWATER RATES</t>
  </si>
  <si>
    <t>Volumetric Charge Per 1,000 gallons</t>
  </si>
  <si>
    <t>0 and over</t>
  </si>
  <si>
    <t>3/4 inch</t>
  </si>
  <si>
    <t>IRRIGATION RATES &amp; CHARGES</t>
  </si>
  <si>
    <t>MAIN METER CONSUMPTION</t>
  </si>
  <si>
    <t>IRRIGATION METER CONSUMPTION</t>
  </si>
  <si>
    <t>Subtotal</t>
  </si>
  <si>
    <t>WATER BASE CHARGE</t>
  </si>
  <si>
    <t>WASTEWATER BASE CHARGE</t>
  </si>
  <si>
    <t>WASTEWATER VOLUME</t>
  </si>
  <si>
    <t>IRRIGATION BASE CHARGE</t>
  </si>
  <si>
    <t>TOTAL METERED AMOUNT</t>
  </si>
  <si>
    <t>TOTAL BILL INCL GARBAGE</t>
  </si>
  <si>
    <t>SANITATION</t>
  </si>
  <si>
    <t>DRAINAGE</t>
  </si>
  <si>
    <t xml:space="preserve">SALES TAX </t>
  </si>
  <si>
    <t>0–5,000</t>
  </si>
  <si>
    <t>5,001–15,000</t>
  </si>
  <si>
    <t>Over 15,000</t>
  </si>
  <si>
    <t>15,001 and over</t>
  </si>
  <si>
    <t>0 - 5,000 GAL</t>
  </si>
  <si>
    <t>5,001 -  15,000 GAL</t>
  </si>
  <si>
    <t>Over 15,000 GAL</t>
  </si>
  <si>
    <t>SWR $</t>
  </si>
  <si>
    <t>WTR $</t>
  </si>
  <si>
    <t xml:space="preserve">$7.24 per 1,000 gal. </t>
  </si>
  <si>
    <t>$2.24 per 1,000 gal.</t>
  </si>
  <si>
    <t>$3.36 per 1,000 gal.</t>
  </si>
  <si>
    <t>$5.04 per 1,000 gal.</t>
  </si>
  <si>
    <t>RATES</t>
  </si>
  <si>
    <t>CHARGES</t>
  </si>
  <si>
    <t>TOTAL</t>
  </si>
  <si>
    <t>IRR $</t>
  </si>
  <si>
    <t>Account</t>
  </si>
  <si>
    <t>City of Glenn Heights</t>
  </si>
  <si>
    <t>Statement</t>
  </si>
  <si>
    <t>1938 S Hampton Road</t>
  </si>
  <si>
    <t>Glenn Heights, TX 754154-8534</t>
  </si>
  <si>
    <t>ACCOUNT INFORMATION</t>
  </si>
  <si>
    <t>ACCOUNT</t>
  </si>
  <si>
    <t>00#-####000-00#</t>
  </si>
  <si>
    <t>SERVICE ADDRESS:</t>
  </si>
  <si>
    <t>1938 S HAMPTON RD</t>
  </si>
  <si>
    <t xml:space="preserve">LAST PAYMENT: </t>
  </si>
  <si>
    <t>FIRST NAME</t>
  </si>
  <si>
    <t>LAST NAME</t>
  </si>
  <si>
    <t xml:space="preserve">READ DATES: </t>
  </si>
  <si>
    <t>ADDRESS</t>
  </si>
  <si>
    <t>GLENN HEIGHTS, TX 75154</t>
  </si>
  <si>
    <t>BILLING DATE:</t>
  </si>
  <si>
    <t>CURRENT METER ACTIVITY</t>
  </si>
  <si>
    <t>INSIDE</t>
  </si>
  <si>
    <t>SPECIAL MESSAGE</t>
  </si>
  <si>
    <t>Meter</t>
  </si>
  <si>
    <t>Usage</t>
  </si>
  <si>
    <t>21571501</t>
  </si>
  <si>
    <t>RES</t>
  </si>
  <si>
    <t>21587145</t>
  </si>
  <si>
    <t>IRR</t>
  </si>
  <si>
    <t>TOTAL CHARGES</t>
  </si>
  <si>
    <t>WATER CHARGES</t>
  </si>
  <si>
    <t>SEWER CHARGES</t>
  </si>
  <si>
    <t>IRRIGATION</t>
  </si>
  <si>
    <t>GARBAGE</t>
  </si>
  <si>
    <t>SALES TAX</t>
  </si>
  <si>
    <t>PAST DUE AMOUNT:</t>
  </si>
  <si>
    <t>AMOUNT DUE</t>
  </si>
  <si>
    <t>CURRENT BILL</t>
  </si>
  <si>
    <t>late fee</t>
  </si>
  <si>
    <t>NET AMOUNT DUE IF PAID AFTER 15TH</t>
  </si>
  <si>
    <t>OUTSIDE</t>
  </si>
  <si>
    <t>$3.15 per 1,000 gal.</t>
  </si>
  <si>
    <t>$4.73 per 1,000 gal.</t>
  </si>
  <si>
    <t>$7.10 per 1,000 gal.</t>
  </si>
  <si>
    <t xml:space="preserve">$8.32 per 1,000 gal. </t>
  </si>
  <si>
    <t>$3.67 per 1,000 gal.</t>
  </si>
  <si>
    <t>$5.51 per 1,000 gal.</t>
  </si>
  <si>
    <t>$8.27 per 1,000 gal.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</si>
</sst>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_);_(@_)"/>
    <numFmt numFmtId="165" formatCode="&quot;$&quot;#,##0.00"/>
    <numFmt numFmtId="166" formatCode=";;;"/>
  </numFmts>
  <fonts count="72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b/>
      <sz val="8"/>
      <name val="Tahoma"/>
      <family val="2"/>
    </font>
    <font>
      <b/>
      <sz val="8"/>
      <name val="Arial"/>
      <family val="2"/>
    </font>
    <font>
      <b/>
      <sz val="9"/>
      <name val="Courier New"/>
      <family val="3"/>
    </font>
    <font>
      <b/>
      <sz val="9"/>
      <color rgb="FF000000"/>
      <name val="Courier New"/>
      <family val="2"/>
    </font>
    <font>
      <sz val="9"/>
      <name val="Courier New"/>
      <family val="3"/>
    </font>
    <font>
      <sz val="9"/>
      <color rgb="FF000000"/>
      <name val="Courier New"/>
      <family val="2"/>
    </font>
    <font>
      <b/>
      <sz val="12.5"/>
      <name val="Arial"/>
      <family val="2"/>
    </font>
    <font>
      <sz val="12.5"/>
      <name val="Arial"/>
      <family val="2"/>
    </font>
    <font>
      <b/>
      <sz val="25"/>
      <name val="Arial"/>
      <family val="2"/>
    </font>
    <font>
      <b/>
      <sz val="10"/>
      <color rgb="FFFFFFFF"/>
      <name val="Arial"/>
      <family val="2"/>
    </font>
    <font>
      <sz val="18"/>
      <name val="Code128B"/>
    </font>
    <font>
      <sz val="11"/>
      <name val="OCRArec"/>
    </font>
    <font>
      <sz val="18.5"/>
      <name val="Postnet"/>
    </font>
    <font>
      <sz val="10"/>
      <color rgb="FF000000"/>
      <name val="Times New Roman"/>
      <family val="1"/>
    </font>
    <font>
      <sz val="9"/>
      <name val="Arial"/>
      <family val="2"/>
    </font>
    <font>
      <sz val="10"/>
      <name val="Times New Roman"/>
      <family val="3"/>
      <charset val="204"/>
    </font>
    <font>
      <b/>
      <sz val="10"/>
      <name val="Times New Roman"/>
      <family val="1"/>
    </font>
    <font>
      <sz val="10"/>
      <name val="Courier New"/>
      <family val="3"/>
    </font>
    <font>
      <b/>
      <sz val="10"/>
      <name val="Courier New"/>
      <family val="3"/>
    </font>
    <font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b/>
      <u/>
      <sz val="8"/>
      <name val="Arial"/>
      <family val="2"/>
    </font>
    <font>
      <sz val="8"/>
      <color rgb="FF000000"/>
      <name val="Times New Roman"/>
      <family val="1"/>
    </font>
    <font>
      <sz val="9"/>
      <name val="Tahoma"/>
      <family val="2"/>
    </font>
    <font>
      <sz val="9"/>
      <color rgb="FFFF0000"/>
      <name val="Times New Roman"/>
      <family val="1"/>
    </font>
    <font>
      <b/>
      <sz val="9"/>
      <name val="Tahoma"/>
      <family val="2"/>
    </font>
    <font>
      <sz val="10"/>
      <color rgb="FF000000"/>
      <name val="Times New Roman"/>
      <family val="1"/>
    </font>
    <font>
      <sz val="8"/>
      <color rgb="FFFF0000"/>
      <name val="Tahoma"/>
      <family val="2"/>
    </font>
    <font>
      <sz val="8"/>
      <color rgb="FF0000FF"/>
      <name val="Tahoma"/>
      <family val="2"/>
    </font>
    <font>
      <sz val="10"/>
      <name val="Times New Roman"/>
      <family val="2"/>
      <charset val="204"/>
    </font>
    <font>
      <sz val="14"/>
      <color rgb="FF333333"/>
      <name val="Arial"/>
      <family val="2"/>
    </font>
    <font>
      <b/>
      <sz val="14"/>
      <color rgb="FF333333"/>
      <name val="Arial"/>
      <family val="2"/>
    </font>
    <font>
      <b/>
      <sz val="14"/>
      <color rgb="FF000000"/>
      <name val="Cambria"/>
      <family val="1"/>
      <scheme val="major"/>
    </font>
    <font>
      <b/>
      <sz val="14"/>
      <color rgb="FFC00000"/>
      <name val="Cambria"/>
      <family val="1"/>
      <scheme val="major"/>
    </font>
    <font>
      <b/>
      <sz val="14"/>
      <color rgb="FF0000FF"/>
      <name val="Cambria"/>
      <family val="1"/>
      <scheme val="major"/>
    </font>
    <font>
      <b/>
      <sz val="14"/>
      <color rgb="FF0000FF"/>
      <name val="Arial"/>
      <family val="2"/>
    </font>
    <font>
      <b/>
      <sz val="14"/>
      <color rgb="FFC00000"/>
      <name val="Arial"/>
      <family val="2"/>
    </font>
    <font>
      <b/>
      <sz val="14"/>
      <color rgb="FF008000"/>
      <name val="Cambria"/>
      <family val="1"/>
      <scheme val="maj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FF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Calibri"/>
      <family val="2"/>
    </font>
    <font>
      <sz val="12"/>
      <color rgb="FF0000FF"/>
      <name val="Times New Roman"/>
      <family val="1"/>
    </font>
    <font>
      <b/>
      <u/>
      <sz val="12"/>
      <color rgb="FF0000FF"/>
      <name val="Times New Roman"/>
      <family val="1"/>
    </font>
    <font>
      <sz val="12"/>
      <color rgb="FFC00000"/>
      <name val="Times New Roman"/>
      <family val="1"/>
    </font>
    <font>
      <b/>
      <sz val="12"/>
      <color rgb="FFC00000"/>
      <name val="Times New Roman"/>
      <family val="1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28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rgb="FF0000FF"/>
      <name val="Arial"/>
      <family val="2"/>
    </font>
    <font>
      <b/>
      <sz val="9"/>
      <color theme="1"/>
      <name val="Arial"/>
      <family val="2"/>
    </font>
    <font>
      <b/>
      <sz val="11"/>
      <color rgb="FF0000FF"/>
      <name val="Arial"/>
      <family val="2"/>
    </font>
    <font>
      <b/>
      <sz val="10"/>
      <color theme="0"/>
      <name val="Arial"/>
      <family val="2"/>
    </font>
    <font>
      <b/>
      <sz val="16"/>
      <color theme="0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0000FF"/>
      <name val="Arial"/>
      <family val="2"/>
    </font>
    <font>
      <sz val="14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  <font>
      <b/>
      <sz val="12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E0E0E0"/>
      </right>
      <top/>
      <bottom style="medium">
        <color rgb="FFE0E0E0"/>
      </bottom>
      <diagonal/>
    </border>
    <border>
      <left style="thick">
        <color rgb="FFE0E0E0"/>
      </left>
      <right style="medium">
        <color rgb="FFE0E0E0"/>
      </right>
      <top style="thick">
        <color rgb="FFE0E0E0"/>
      </top>
      <bottom style="medium">
        <color rgb="FFE0E0E0"/>
      </bottom>
      <diagonal/>
    </border>
    <border>
      <left/>
      <right style="medium">
        <color rgb="FFE0E0E0"/>
      </right>
      <top style="thick">
        <color rgb="FFE0E0E0"/>
      </top>
      <bottom style="medium">
        <color rgb="FFE0E0E0"/>
      </bottom>
      <diagonal/>
    </border>
    <border>
      <left/>
      <right style="thick">
        <color rgb="FFE0E0E0"/>
      </right>
      <top style="thick">
        <color rgb="FFE0E0E0"/>
      </top>
      <bottom style="medium">
        <color rgb="FFE0E0E0"/>
      </bottom>
      <diagonal/>
    </border>
    <border>
      <left style="thick">
        <color rgb="FFE0E0E0"/>
      </left>
      <right style="medium">
        <color rgb="FFE0E0E0"/>
      </right>
      <top/>
      <bottom style="medium">
        <color rgb="FFE0E0E0"/>
      </bottom>
      <diagonal/>
    </border>
    <border>
      <left/>
      <right style="thick">
        <color rgb="FFE0E0E0"/>
      </right>
      <top/>
      <bottom style="medium">
        <color rgb="FFE0E0E0"/>
      </bottom>
      <diagonal/>
    </border>
    <border>
      <left style="thick">
        <color rgb="FFE0E0E0"/>
      </left>
      <right style="medium">
        <color rgb="FFE0E0E0"/>
      </right>
      <top/>
      <bottom style="thick">
        <color rgb="FFE0E0E0"/>
      </bottom>
      <diagonal/>
    </border>
    <border>
      <left/>
      <right style="medium">
        <color rgb="FFE0E0E0"/>
      </right>
      <top/>
      <bottom style="thick">
        <color rgb="FFE0E0E0"/>
      </bottom>
      <diagonal/>
    </border>
    <border>
      <left/>
      <right style="thick">
        <color rgb="FFE0E0E0"/>
      </right>
      <top/>
      <bottom style="thick">
        <color rgb="FFE0E0E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8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1" fillId="0" borderId="0"/>
  </cellStyleXfs>
  <cellXfs count="163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20" fillId="0" borderId="0" xfId="0" applyFont="1" applyAlignment="1">
      <alignment vertical="center" wrapText="1"/>
    </xf>
    <xf numFmtId="0" fontId="24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left" vertical="top"/>
    </xf>
    <xf numFmtId="0" fontId="27" fillId="0" borderId="0" xfId="0" applyFont="1" applyAlignment="1">
      <alignment horizontal="right" vertical="center" wrapText="1" indent="4"/>
    </xf>
    <xf numFmtId="43" fontId="29" fillId="0" borderId="0" xfId="1" applyFont="1" applyFill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165" fontId="3" fillId="0" borderId="7" xfId="2" applyNumberFormat="1" applyFont="1" applyBorder="1" applyAlignment="1">
      <alignment horizontal="center" vertical="top"/>
    </xf>
    <xf numFmtId="165" fontId="3" fillId="0" borderId="0" xfId="2" applyNumberFormat="1" applyFont="1" applyAlignment="1">
      <alignment horizontal="center" vertical="top" wrapText="1"/>
    </xf>
    <xf numFmtId="0" fontId="32" fillId="0" borderId="0" xfId="0" applyFont="1" applyAlignment="1">
      <alignment vertical="top"/>
    </xf>
    <xf numFmtId="0" fontId="32" fillId="0" borderId="0" xfId="0" applyFont="1" applyAlignment="1">
      <alignment horizontal="right" vertical="top"/>
    </xf>
    <xf numFmtId="165" fontId="32" fillId="0" borderId="0" xfId="2" applyNumberFormat="1" applyFont="1" applyAlignment="1">
      <alignment horizontal="center" vertical="top"/>
    </xf>
    <xf numFmtId="0" fontId="33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65" fontId="33" fillId="0" borderId="7" xfId="2" applyNumberFormat="1" applyFont="1" applyBorder="1" applyAlignment="1">
      <alignment horizontal="center" vertical="top"/>
    </xf>
    <xf numFmtId="165" fontId="5" fillId="0" borderId="0" xfId="0" applyNumberFormat="1" applyFont="1" applyAlignment="1">
      <alignment horizontal="center" vertical="top" wrapText="1"/>
    </xf>
    <xf numFmtId="0" fontId="35" fillId="2" borderId="8" xfId="0" applyFont="1" applyFill="1" applyBorder="1" applyAlignment="1">
      <alignment horizontal="center" vertical="top" wrapText="1"/>
    </xf>
    <xf numFmtId="8" fontId="35" fillId="2" borderId="8" xfId="0" applyNumberFormat="1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left" vertical="center" wrapText="1"/>
    </xf>
    <xf numFmtId="0" fontId="35" fillId="2" borderId="10" xfId="0" applyFont="1" applyFill="1" applyBorder="1" applyAlignment="1">
      <alignment horizontal="center" vertical="top" wrapText="1"/>
    </xf>
    <xf numFmtId="0" fontId="35" fillId="2" borderId="11" xfId="0" applyFont="1" applyFill="1" applyBorder="1" applyAlignment="1">
      <alignment horizontal="center" vertical="top" wrapText="1"/>
    </xf>
    <xf numFmtId="0" fontId="35" fillId="2" borderId="12" xfId="0" applyFont="1" applyFill="1" applyBorder="1" applyAlignment="1">
      <alignment horizontal="left" vertical="center" wrapText="1" indent="1"/>
    </xf>
    <xf numFmtId="8" fontId="35" fillId="2" borderId="13" xfId="0" applyNumberFormat="1" applyFont="1" applyFill="1" applyBorder="1" applyAlignment="1">
      <alignment horizontal="center" vertical="center" wrapText="1"/>
    </xf>
    <xf numFmtId="0" fontId="36" fillId="2" borderId="12" xfId="0" applyFont="1" applyFill="1" applyBorder="1" applyAlignment="1">
      <alignment horizontal="left" vertical="center" wrapText="1"/>
    </xf>
    <xf numFmtId="0" fontId="35" fillId="2" borderId="13" xfId="0" applyFont="1" applyFill="1" applyBorder="1" applyAlignment="1">
      <alignment horizontal="center" vertical="top" wrapText="1"/>
    </xf>
    <xf numFmtId="0" fontId="35" fillId="2" borderId="14" xfId="0" applyFont="1" applyFill="1" applyBorder="1" applyAlignment="1">
      <alignment horizontal="left" vertical="center" wrapText="1" indent="1"/>
    </xf>
    <xf numFmtId="8" fontId="35" fillId="2" borderId="15" xfId="0" applyNumberFormat="1" applyFont="1" applyFill="1" applyBorder="1" applyAlignment="1">
      <alignment horizontal="center" vertical="center" wrapText="1"/>
    </xf>
    <xf numFmtId="8" fontId="35" fillId="2" borderId="16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top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left" vertical="top"/>
    </xf>
    <xf numFmtId="0" fontId="40" fillId="2" borderId="9" xfId="0" applyFont="1" applyFill="1" applyBorder="1" applyAlignment="1">
      <alignment horizontal="left" vertical="center" wrapText="1"/>
    </xf>
    <xf numFmtId="0" fontId="40" fillId="2" borderId="12" xfId="0" applyFont="1" applyFill="1" applyBorder="1" applyAlignment="1">
      <alignment horizontal="left" vertical="center" wrapText="1"/>
    </xf>
    <xf numFmtId="0" fontId="41" fillId="2" borderId="9" xfId="0" applyFont="1" applyFill="1" applyBorder="1" applyAlignment="1">
      <alignment horizontal="left" vertical="center" wrapText="1"/>
    </xf>
    <xf numFmtId="0" fontId="41" fillId="2" borderId="12" xfId="0" applyFont="1" applyFill="1" applyBorder="1" applyAlignment="1">
      <alignment horizontal="left" vertical="center" wrapText="1"/>
    </xf>
    <xf numFmtId="0" fontId="35" fillId="2" borderId="11" xfId="0" applyFont="1" applyFill="1" applyBorder="1" applyAlignment="1">
      <alignment horizontal="left" vertical="top" wrapText="1"/>
    </xf>
    <xf numFmtId="0" fontId="42" fillId="0" borderId="0" xfId="0" applyFont="1" applyAlignment="1">
      <alignment horizontal="left" vertical="top"/>
    </xf>
    <xf numFmtId="165" fontId="35" fillId="2" borderId="13" xfId="2" applyNumberFormat="1" applyFont="1" applyFill="1" applyBorder="1" applyAlignment="1">
      <alignment horizontal="center" vertical="center" wrapText="1"/>
    </xf>
    <xf numFmtId="165" fontId="35" fillId="2" borderId="13" xfId="2" applyNumberFormat="1" applyFont="1" applyFill="1" applyBorder="1" applyAlignment="1">
      <alignment horizontal="center" vertical="top" wrapText="1"/>
    </xf>
    <xf numFmtId="165" fontId="35" fillId="2" borderId="16" xfId="2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43" fillId="3" borderId="17" xfId="0" applyFont="1" applyFill="1" applyBorder="1" applyAlignment="1">
      <alignment horizontal="left" vertical="center"/>
    </xf>
    <xf numFmtId="0" fontId="43" fillId="3" borderId="18" xfId="0" applyFont="1" applyFill="1" applyBorder="1" applyAlignment="1">
      <alignment horizontal="left" vertical="center"/>
    </xf>
    <xf numFmtId="8" fontId="43" fillId="0" borderId="0" xfId="0" applyNumberFormat="1" applyFont="1" applyAlignment="1">
      <alignment horizontal="center" vertical="center"/>
    </xf>
    <xf numFmtId="8" fontId="44" fillId="0" borderId="20" xfId="0" applyNumberFormat="1" applyFont="1" applyBorder="1" applyAlignment="1">
      <alignment horizontal="center" vertical="center"/>
    </xf>
    <xf numFmtId="0" fontId="44" fillId="0" borderId="0" xfId="0" applyFont="1" applyAlignment="1">
      <alignment horizontal="right" vertical="center"/>
    </xf>
    <xf numFmtId="0" fontId="43" fillId="0" borderId="0" xfId="0" quotePrefix="1" applyFont="1" applyAlignment="1">
      <alignment horizontal="right" vertical="center"/>
    </xf>
    <xf numFmtId="0" fontId="43" fillId="0" borderId="0" xfId="0" applyFont="1" applyAlignment="1">
      <alignment horizontal="right" vertical="center"/>
    </xf>
    <xf numFmtId="8" fontId="44" fillId="0" borderId="0" xfId="0" applyNumberFormat="1" applyFont="1" applyAlignment="1">
      <alignment horizontal="center" vertical="center"/>
    </xf>
    <xf numFmtId="165" fontId="43" fillId="0" borderId="0" xfId="0" applyNumberFormat="1" applyFont="1" applyAlignment="1">
      <alignment horizontal="center" vertical="center"/>
    </xf>
    <xf numFmtId="165" fontId="44" fillId="0" borderId="0" xfId="0" applyNumberFormat="1" applyFont="1" applyAlignment="1">
      <alignment horizontal="center" vertical="center"/>
    </xf>
    <xf numFmtId="0" fontId="45" fillId="4" borderId="17" xfId="0" applyFont="1" applyFill="1" applyBorder="1" applyAlignment="1">
      <alignment horizontal="left" vertical="center"/>
    </xf>
    <xf numFmtId="0" fontId="45" fillId="4" borderId="18" xfId="0" applyFont="1" applyFill="1" applyBorder="1" applyAlignment="1">
      <alignment horizontal="left" vertical="center"/>
    </xf>
    <xf numFmtId="8" fontId="45" fillId="4" borderId="19" xfId="0" applyNumberFormat="1" applyFont="1" applyFill="1" applyBorder="1" applyAlignment="1">
      <alignment horizontal="center" vertical="center"/>
    </xf>
    <xf numFmtId="0" fontId="44" fillId="3" borderId="17" xfId="0" applyFont="1" applyFill="1" applyBorder="1" applyAlignment="1">
      <alignment horizontal="left" vertical="center"/>
    </xf>
    <xf numFmtId="0" fontId="44" fillId="3" borderId="18" xfId="0" applyFont="1" applyFill="1" applyBorder="1" applyAlignment="1">
      <alignment horizontal="left" vertical="center"/>
    </xf>
    <xf numFmtId="8" fontId="44" fillId="3" borderId="19" xfId="0" applyNumberFormat="1" applyFont="1" applyFill="1" applyBorder="1" applyAlignment="1">
      <alignment horizontal="center" vertical="center"/>
    </xf>
    <xf numFmtId="44" fontId="43" fillId="0" borderId="0" xfId="2" applyFont="1" applyAlignment="1">
      <alignment horizontal="left" vertical="center"/>
    </xf>
    <xf numFmtId="44" fontId="43" fillId="0" borderId="0" xfId="0" applyNumberFormat="1" applyFont="1" applyAlignment="1">
      <alignment horizontal="left" vertical="center"/>
    </xf>
    <xf numFmtId="165" fontId="46" fillId="0" borderId="0" xfId="2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0" fillId="0" borderId="0" xfId="0" applyFont="1" applyAlignment="1">
      <alignment horizontal="right" vertical="center"/>
    </xf>
    <xf numFmtId="8" fontId="51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left" vertical="center"/>
    </xf>
    <xf numFmtId="165" fontId="51" fillId="0" borderId="0" xfId="0" applyNumberFormat="1" applyFont="1" applyAlignment="1">
      <alignment horizontal="center" vertical="center"/>
    </xf>
    <xf numFmtId="165" fontId="48" fillId="0" borderId="0" xfId="0" applyNumberFormat="1" applyFont="1" applyAlignment="1">
      <alignment horizontal="center" vertical="center"/>
    </xf>
    <xf numFmtId="8" fontId="48" fillId="0" borderId="0" xfId="0" applyNumberFormat="1" applyFont="1" applyAlignment="1">
      <alignment horizontal="center" vertical="center"/>
    </xf>
    <xf numFmtId="8" fontId="45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52" fillId="0" borderId="0" xfId="3" applyFont="1"/>
    <xf numFmtId="0" fontId="53" fillId="0" borderId="0" xfId="3" applyFont="1"/>
    <xf numFmtId="0" fontId="55" fillId="0" borderId="0" xfId="3" applyFont="1"/>
    <xf numFmtId="0" fontId="56" fillId="7" borderId="0" xfId="3" applyFont="1" applyFill="1"/>
    <xf numFmtId="0" fontId="55" fillId="7" borderId="0" xfId="3" applyFont="1" applyFill="1"/>
    <xf numFmtId="0" fontId="57" fillId="0" borderId="0" xfId="3" applyFont="1"/>
    <xf numFmtId="0" fontId="58" fillId="0" borderId="0" xfId="3" applyFont="1"/>
    <xf numFmtId="0" fontId="59" fillId="0" borderId="0" xfId="3" applyFont="1"/>
    <xf numFmtId="0" fontId="60" fillId="0" borderId="0" xfId="3" applyFont="1"/>
    <xf numFmtId="0" fontId="62" fillId="7" borderId="0" xfId="3" applyFont="1" applyFill="1"/>
    <xf numFmtId="0" fontId="58" fillId="7" borderId="0" xfId="3" applyFont="1" applyFill="1"/>
    <xf numFmtId="0" fontId="64" fillId="0" borderId="0" xfId="3" applyFont="1"/>
    <xf numFmtId="0" fontId="64" fillId="0" borderId="0" xfId="3" applyFont="1" applyAlignment="1">
      <alignment horizontal="center"/>
    </xf>
    <xf numFmtId="49" fontId="52" fillId="0" borderId="0" xfId="3" applyNumberFormat="1" applyFont="1"/>
    <xf numFmtId="37" fontId="52" fillId="0" borderId="0" xfId="3" applyNumberFormat="1" applyFont="1" applyAlignment="1">
      <alignment horizontal="center"/>
    </xf>
    <xf numFmtId="49" fontId="56" fillId="7" borderId="0" xfId="3" applyNumberFormat="1" applyFont="1" applyFill="1"/>
    <xf numFmtId="37" fontId="56" fillId="7" borderId="0" xfId="3" applyNumberFormat="1" applyFont="1" applyFill="1" applyAlignment="1">
      <alignment horizontal="center"/>
    </xf>
    <xf numFmtId="0" fontId="65" fillId="0" borderId="0" xfId="3" applyFont="1"/>
    <xf numFmtId="44" fontId="66" fillId="0" borderId="0" xfId="3" applyNumberFormat="1" applyFont="1"/>
    <xf numFmtId="43" fontId="66" fillId="0" borderId="0" xfId="3" applyNumberFormat="1" applyFont="1"/>
    <xf numFmtId="0" fontId="67" fillId="7" borderId="0" xfId="3" applyFont="1" applyFill="1"/>
    <xf numFmtId="0" fontId="68" fillId="0" borderId="0" xfId="3" applyFont="1"/>
    <xf numFmtId="0" fontId="69" fillId="0" borderId="0" xfId="3" applyFont="1"/>
    <xf numFmtId="165" fontId="69" fillId="0" borderId="0" xfId="3" applyNumberFormat="1" applyFont="1"/>
    <xf numFmtId="165" fontId="52" fillId="0" borderId="0" xfId="3" applyNumberFormat="1" applyFont="1"/>
    <xf numFmtId="166" fontId="52" fillId="0" borderId="0" xfId="3" applyNumberFormat="1" applyFont="1"/>
    <xf numFmtId="0" fontId="70" fillId="0" borderId="0" xfId="3" applyFont="1"/>
    <xf numFmtId="0" fontId="70" fillId="0" borderId="0" xfId="3" applyFont="1" applyAlignment="1">
      <alignment horizontal="right"/>
    </xf>
    <xf numFmtId="165" fontId="70" fillId="0" borderId="0" xfId="3" applyNumberFormat="1" applyFont="1"/>
    <xf numFmtId="0" fontId="71" fillId="8" borderId="0" xfId="0" applyFont="1" applyFill="1" applyAlignment="1">
      <alignment horizontal="left" vertical="center"/>
    </xf>
    <xf numFmtId="37" fontId="71" fillId="7" borderId="19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vertical="top" wrapText="1"/>
    </xf>
    <xf numFmtId="43" fontId="8" fillId="0" borderId="0" xfId="1" applyFont="1" applyFill="1" applyBorder="1" applyAlignment="1">
      <alignment horizontal="left" vertical="top" indent="7" shrinkToFit="1"/>
    </xf>
    <xf numFmtId="0" fontId="9" fillId="0" borderId="0" xfId="0" applyFont="1" applyAlignment="1">
      <alignment horizontal="left" vertical="top" wrapText="1"/>
    </xf>
    <xf numFmtId="43" fontId="10" fillId="0" borderId="0" xfId="1" applyFont="1" applyFill="1" applyBorder="1" applyAlignment="1">
      <alignment horizontal="left" vertical="top" indent="7" shrinkToFi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43" fontId="30" fillId="0" borderId="0" xfId="1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43" fontId="28" fillId="0" borderId="0" xfId="1" applyFont="1" applyFill="1" applyBorder="1" applyAlignment="1">
      <alignment horizontal="left" vertical="top" wrapText="1" indent="7"/>
    </xf>
    <xf numFmtId="0" fontId="4" fillId="0" borderId="0" xfId="0" applyFont="1" applyAlignment="1">
      <alignment horizontal="left" vertical="top" wrapText="1" indent="47"/>
    </xf>
    <xf numFmtId="0" fontId="3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165" fontId="28" fillId="0" borderId="0" xfId="1" applyNumberFormat="1" applyFont="1" applyFill="1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2" fillId="0" borderId="0" xfId="0" applyFont="1" applyAlignment="1">
      <alignment horizontal="left" vertical="top" wrapText="1" indent="6"/>
    </xf>
    <xf numFmtId="0" fontId="0" fillId="0" borderId="0" xfId="0" applyAlignment="1">
      <alignment horizontal="left" vertical="top" wrapText="1" indent="6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left" wrapText="1" indent="9"/>
    </xf>
    <xf numFmtId="0" fontId="27" fillId="0" borderId="0" xfId="0" applyFont="1" applyAlignment="1">
      <alignment horizontal="left" wrapText="1" indent="9"/>
    </xf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65" fontId="43" fillId="4" borderId="0" xfId="0" applyNumberFormat="1" applyFont="1" applyFill="1" applyAlignment="1">
      <alignment horizontal="center" vertical="center" wrapText="1"/>
    </xf>
    <xf numFmtId="0" fontId="43" fillId="4" borderId="0" xfId="0" applyFont="1" applyFill="1" applyAlignment="1">
      <alignment horizontal="center" vertical="center" wrapText="1"/>
    </xf>
    <xf numFmtId="0" fontId="43" fillId="5" borderId="0" xfId="0" applyFont="1" applyFill="1" applyAlignment="1">
      <alignment horizontal="center" vertical="center" wrapText="1"/>
    </xf>
    <xf numFmtId="0" fontId="43" fillId="6" borderId="0" xfId="0" applyFont="1" applyFill="1" applyAlignment="1">
      <alignment horizontal="center" vertical="center" wrapText="1"/>
    </xf>
    <xf numFmtId="0" fontId="43" fillId="4" borderId="0" xfId="0" applyFont="1" applyFill="1" applyAlignment="1">
      <alignment horizontal="center" vertical="center"/>
    </xf>
    <xf numFmtId="8" fontId="43" fillId="6" borderId="0" xfId="0" applyNumberFormat="1" applyFont="1" applyFill="1" applyAlignment="1">
      <alignment horizontal="center" vertical="center" wrapText="1"/>
    </xf>
    <xf numFmtId="8" fontId="43" fillId="5" borderId="0" xfId="0" applyNumberFormat="1" applyFont="1" applyFill="1" applyAlignment="1">
      <alignment horizontal="center" vertical="center" wrapText="1"/>
    </xf>
    <xf numFmtId="0" fontId="63" fillId="7" borderId="0" xfId="3" applyFont="1" applyFill="1"/>
    <xf numFmtId="0" fontId="54" fillId="0" borderId="0" xfId="3" applyFont="1" applyAlignment="1">
      <alignment vertical="center"/>
    </xf>
    <xf numFmtId="0" fontId="52" fillId="0" borderId="0" xfId="3" applyFont="1" applyAlignment="1">
      <alignment horizontal="right" indent="1"/>
    </xf>
    <xf numFmtId="0" fontId="58" fillId="3" borderId="0" xfId="3" applyFont="1" applyFill="1" applyProtection="1">
      <protection locked="0"/>
    </xf>
    <xf numFmtId="0" fontId="52" fillId="0" borderId="0" xfId="3" applyFont="1" applyAlignment="1" applyProtection="1">
      <alignment horizontal="center"/>
      <protection locked="0"/>
    </xf>
    <xf numFmtId="0" fontId="52" fillId="0" borderId="0" xfId="3" applyFont="1" applyAlignment="1" applyProtection="1">
      <alignment horizontal="right" indent="1"/>
      <protection locked="0"/>
    </xf>
    <xf numFmtId="16" fontId="59" fillId="0" borderId="0" xfId="3" applyNumberFormat="1" applyFont="1" applyProtection="1">
      <protection locked="0"/>
    </xf>
    <xf numFmtId="14" fontId="61" fillId="0" borderId="0" xfId="3" applyNumberFormat="1" applyFont="1" applyAlignment="1" applyProtection="1">
      <alignment horizontal="center"/>
      <protection locked="0"/>
    </xf>
    <xf numFmtId="0" fontId="61" fillId="0" borderId="0" xfId="3" applyFont="1" applyAlignment="1" applyProtection="1">
      <alignment horizontal="center"/>
      <protection locked="0"/>
    </xf>
    <xf numFmtId="37" fontId="52" fillId="3" borderId="0" xfId="3" applyNumberFormat="1" applyFont="1" applyFill="1" applyAlignment="1" applyProtection="1">
      <alignment horizontal="center"/>
      <protection locked="0"/>
    </xf>
    <xf numFmtId="0" fontId="58" fillId="0" borderId="0" xfId="3" applyFont="1" applyProtection="1">
      <protection locked="0"/>
    </xf>
    <xf numFmtId="0" fontId="52" fillId="0" borderId="0" xfId="3" applyFont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4EF0D96D-AC09-4B3C-AE8D-A1C36D9C2A1F}"/>
  </cellStyles>
  <dxfs count="0"/>
  <tableStyles count="0" defaultTableStyle="TableStyleMedium9" defaultPivotStyle="PivotStyleLight16"/>
  <colors>
    <mruColors>
      <color rgb="FFFFFFCC"/>
      <color rgb="FF00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46849</xdr:colOff>
      <xdr:row>0</xdr:row>
      <xdr:rowOff>1362074</xdr:rowOff>
    </xdr:from>
    <xdr:ext cx="3773013" cy="207489"/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428349" y="1362074"/>
          <a:ext cx="3773013" cy="207489"/>
          <a:chOff x="19841" y="-304009"/>
          <a:chExt cx="3773013" cy="207489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29366" y="-294484"/>
            <a:ext cx="3543300" cy="177800"/>
          </a:xfrm>
          <a:custGeom>
            <a:avLst/>
            <a:gdLst/>
            <a:ahLst/>
            <a:cxnLst/>
            <a:rect l="0" t="0" r="0" b="0"/>
            <a:pathLst>
              <a:path w="3543300" h="177800">
                <a:moveTo>
                  <a:pt x="3429000" y="0"/>
                </a:moveTo>
                <a:lnTo>
                  <a:pt x="114300" y="0"/>
                </a:lnTo>
                <a:lnTo>
                  <a:pt x="69809" y="8982"/>
                </a:lnTo>
                <a:lnTo>
                  <a:pt x="33477" y="33477"/>
                </a:lnTo>
                <a:lnTo>
                  <a:pt x="8982" y="69809"/>
                </a:lnTo>
                <a:lnTo>
                  <a:pt x="5127" y="88900"/>
                </a:lnTo>
                <a:lnTo>
                  <a:pt x="8982" y="107990"/>
                </a:lnTo>
                <a:lnTo>
                  <a:pt x="33477" y="144322"/>
                </a:lnTo>
                <a:lnTo>
                  <a:pt x="69809" y="168817"/>
                </a:lnTo>
                <a:lnTo>
                  <a:pt x="114300" y="177800"/>
                </a:lnTo>
                <a:lnTo>
                  <a:pt x="3429000" y="177800"/>
                </a:lnTo>
                <a:lnTo>
                  <a:pt x="3473490" y="168817"/>
                </a:lnTo>
                <a:lnTo>
                  <a:pt x="3509822" y="144322"/>
                </a:lnTo>
                <a:lnTo>
                  <a:pt x="3534317" y="107990"/>
                </a:lnTo>
                <a:lnTo>
                  <a:pt x="3538172" y="88900"/>
                </a:lnTo>
                <a:lnTo>
                  <a:pt x="3534317" y="69809"/>
                </a:lnTo>
                <a:lnTo>
                  <a:pt x="3509822" y="33477"/>
                </a:lnTo>
                <a:lnTo>
                  <a:pt x="3473490" y="8982"/>
                </a:lnTo>
                <a:lnTo>
                  <a:pt x="3429000" y="0"/>
                </a:lnTo>
                <a:close/>
              </a:path>
              <a:path w="3543300" h="177800">
                <a:moveTo>
                  <a:pt x="0" y="63500"/>
                </a:moveTo>
                <a:lnTo>
                  <a:pt x="0" y="114300"/>
                </a:lnTo>
                <a:lnTo>
                  <a:pt x="5127" y="88900"/>
                </a:lnTo>
                <a:lnTo>
                  <a:pt x="0" y="63500"/>
                </a:lnTo>
                <a:close/>
              </a:path>
              <a:path w="3543300" h="177800">
                <a:moveTo>
                  <a:pt x="3543300" y="63500"/>
                </a:moveTo>
                <a:lnTo>
                  <a:pt x="3538172" y="88900"/>
                </a:lnTo>
                <a:lnTo>
                  <a:pt x="3543300" y="114300"/>
                </a:lnTo>
                <a:lnTo>
                  <a:pt x="3543300" y="63500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19841" y="-304009"/>
            <a:ext cx="3543300" cy="177800"/>
          </a:xfrm>
          <a:custGeom>
            <a:avLst/>
            <a:gdLst/>
            <a:ahLst/>
            <a:cxnLst/>
            <a:rect l="0" t="0" r="0" b="0"/>
            <a:pathLst>
              <a:path w="3543300" h="177800">
                <a:moveTo>
                  <a:pt x="114300" y="0"/>
                </a:moveTo>
                <a:lnTo>
                  <a:pt x="3429000" y="0"/>
                </a:lnTo>
                <a:lnTo>
                  <a:pt x="3473490" y="8982"/>
                </a:lnTo>
                <a:lnTo>
                  <a:pt x="3509822" y="33477"/>
                </a:lnTo>
                <a:lnTo>
                  <a:pt x="3534317" y="69809"/>
                </a:lnTo>
                <a:lnTo>
                  <a:pt x="3543300" y="114300"/>
                </a:lnTo>
                <a:lnTo>
                  <a:pt x="3543300" y="63500"/>
                </a:lnTo>
                <a:lnTo>
                  <a:pt x="3534317" y="107990"/>
                </a:lnTo>
                <a:lnTo>
                  <a:pt x="3509822" y="144322"/>
                </a:lnTo>
                <a:lnTo>
                  <a:pt x="3473490" y="168817"/>
                </a:lnTo>
                <a:lnTo>
                  <a:pt x="3429000" y="177800"/>
                </a:lnTo>
                <a:lnTo>
                  <a:pt x="114300" y="177800"/>
                </a:lnTo>
                <a:lnTo>
                  <a:pt x="69809" y="168817"/>
                </a:lnTo>
                <a:lnTo>
                  <a:pt x="33477" y="144322"/>
                </a:lnTo>
                <a:lnTo>
                  <a:pt x="8982" y="107990"/>
                </a:lnTo>
                <a:lnTo>
                  <a:pt x="0" y="63500"/>
                </a:lnTo>
                <a:lnTo>
                  <a:pt x="0" y="114300"/>
                </a:lnTo>
                <a:lnTo>
                  <a:pt x="8982" y="69809"/>
                </a:lnTo>
                <a:lnTo>
                  <a:pt x="33477" y="33477"/>
                </a:lnTo>
                <a:lnTo>
                  <a:pt x="69809" y="8982"/>
                </a:lnTo>
                <a:lnTo>
                  <a:pt x="114300" y="0"/>
                </a:lnTo>
                <a:close/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5" name="Textbox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247650" y="-276225"/>
            <a:ext cx="3545204" cy="17970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000" b="1">
                <a:solidFill>
                  <a:srgbClr val="FFFFFF"/>
                </a:solidFill>
                <a:latin typeface="Arial"/>
                <a:cs typeface="Arial"/>
              </a:rPr>
              <a:t>ACCOUNT</a:t>
            </a:r>
            <a:r>
              <a:rPr sz="1000" b="1" spc="1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000" b="1" spc="0">
                <a:solidFill>
                  <a:srgbClr val="FFFFFF"/>
                </a:solidFill>
                <a:latin typeface="Arial"/>
                <a:cs typeface="Arial"/>
              </a:rPr>
              <a:t>INFORM</a:t>
            </a:r>
            <a:r>
              <a:rPr sz="1000" b="1" spc="-16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000" b="1" spc="-15">
                <a:solidFill>
                  <a:srgbClr val="FFFFFF"/>
                </a:solidFill>
                <a:latin typeface="Arial"/>
                <a:cs typeface="Arial"/>
              </a:rPr>
              <a:t>ATION</a:t>
            </a:r>
          </a:p>
        </xdr:txBody>
      </xdr:sp>
    </xdr:grpSp>
    <xdr:clientData/>
  </xdr:oneCellAnchor>
  <xdr:oneCellAnchor>
    <xdr:from>
      <xdr:col>6</xdr:col>
      <xdr:colOff>41536</xdr:colOff>
      <xdr:row>1</xdr:row>
      <xdr:rowOff>716758</xdr:rowOff>
    </xdr:from>
    <xdr:ext cx="3545204" cy="179705"/>
    <xdr:grpSp>
      <xdr:nvGrpSpPr>
        <xdr:cNvPr id="6" name="Group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4489711" y="2469358"/>
          <a:ext cx="3545204" cy="179705"/>
          <a:chOff x="0" y="0"/>
          <a:chExt cx="3545204" cy="179705"/>
        </a:xfrm>
      </xdr:grpSpPr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791" y="791"/>
            <a:ext cx="3543300" cy="177800"/>
          </a:xfrm>
          <a:custGeom>
            <a:avLst/>
            <a:gdLst/>
            <a:ahLst/>
            <a:cxnLst/>
            <a:rect l="0" t="0" r="0" b="0"/>
            <a:pathLst>
              <a:path w="3543300" h="177800">
                <a:moveTo>
                  <a:pt x="3429000" y="0"/>
                </a:moveTo>
                <a:lnTo>
                  <a:pt x="114300" y="0"/>
                </a:lnTo>
                <a:lnTo>
                  <a:pt x="69809" y="8982"/>
                </a:lnTo>
                <a:lnTo>
                  <a:pt x="33477" y="33477"/>
                </a:lnTo>
                <a:lnTo>
                  <a:pt x="8982" y="69809"/>
                </a:lnTo>
                <a:lnTo>
                  <a:pt x="5127" y="88900"/>
                </a:lnTo>
                <a:lnTo>
                  <a:pt x="8982" y="107990"/>
                </a:lnTo>
                <a:lnTo>
                  <a:pt x="33477" y="144322"/>
                </a:lnTo>
                <a:lnTo>
                  <a:pt x="69809" y="168817"/>
                </a:lnTo>
                <a:lnTo>
                  <a:pt x="114300" y="177800"/>
                </a:lnTo>
                <a:lnTo>
                  <a:pt x="3429000" y="177800"/>
                </a:lnTo>
                <a:lnTo>
                  <a:pt x="3473490" y="168817"/>
                </a:lnTo>
                <a:lnTo>
                  <a:pt x="3509822" y="144322"/>
                </a:lnTo>
                <a:lnTo>
                  <a:pt x="3534317" y="107990"/>
                </a:lnTo>
                <a:lnTo>
                  <a:pt x="3538172" y="88900"/>
                </a:lnTo>
                <a:lnTo>
                  <a:pt x="3534317" y="69809"/>
                </a:lnTo>
                <a:lnTo>
                  <a:pt x="3509822" y="33477"/>
                </a:lnTo>
                <a:lnTo>
                  <a:pt x="3473490" y="8982"/>
                </a:lnTo>
                <a:lnTo>
                  <a:pt x="3429000" y="0"/>
                </a:lnTo>
                <a:close/>
              </a:path>
              <a:path w="3543300" h="177800">
                <a:moveTo>
                  <a:pt x="0" y="63500"/>
                </a:moveTo>
                <a:lnTo>
                  <a:pt x="0" y="114300"/>
                </a:lnTo>
                <a:lnTo>
                  <a:pt x="5127" y="88900"/>
                </a:lnTo>
                <a:lnTo>
                  <a:pt x="0" y="63500"/>
                </a:lnTo>
                <a:close/>
              </a:path>
              <a:path w="3543300" h="177800">
                <a:moveTo>
                  <a:pt x="3543300" y="63500"/>
                </a:moveTo>
                <a:lnTo>
                  <a:pt x="3538172" y="88900"/>
                </a:lnTo>
                <a:lnTo>
                  <a:pt x="3543300" y="114300"/>
                </a:lnTo>
                <a:lnTo>
                  <a:pt x="3543300" y="63500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791" y="791"/>
            <a:ext cx="3543300" cy="177800"/>
          </a:xfrm>
          <a:custGeom>
            <a:avLst/>
            <a:gdLst/>
            <a:ahLst/>
            <a:cxnLst/>
            <a:rect l="0" t="0" r="0" b="0"/>
            <a:pathLst>
              <a:path w="3543300" h="177800">
                <a:moveTo>
                  <a:pt x="114300" y="0"/>
                </a:moveTo>
                <a:lnTo>
                  <a:pt x="3429000" y="0"/>
                </a:lnTo>
                <a:lnTo>
                  <a:pt x="3473490" y="8982"/>
                </a:lnTo>
                <a:lnTo>
                  <a:pt x="3509822" y="33477"/>
                </a:lnTo>
                <a:lnTo>
                  <a:pt x="3534317" y="69809"/>
                </a:lnTo>
                <a:lnTo>
                  <a:pt x="3543300" y="114300"/>
                </a:lnTo>
                <a:lnTo>
                  <a:pt x="3543300" y="63500"/>
                </a:lnTo>
                <a:lnTo>
                  <a:pt x="3534317" y="107990"/>
                </a:lnTo>
                <a:lnTo>
                  <a:pt x="3509822" y="144322"/>
                </a:lnTo>
                <a:lnTo>
                  <a:pt x="3473490" y="168817"/>
                </a:lnTo>
                <a:lnTo>
                  <a:pt x="3429000" y="177800"/>
                </a:lnTo>
                <a:lnTo>
                  <a:pt x="114300" y="177800"/>
                </a:lnTo>
                <a:lnTo>
                  <a:pt x="69809" y="168817"/>
                </a:lnTo>
                <a:lnTo>
                  <a:pt x="33477" y="144322"/>
                </a:lnTo>
                <a:lnTo>
                  <a:pt x="8982" y="107990"/>
                </a:lnTo>
                <a:lnTo>
                  <a:pt x="0" y="63500"/>
                </a:lnTo>
                <a:lnTo>
                  <a:pt x="0" y="114300"/>
                </a:lnTo>
                <a:lnTo>
                  <a:pt x="8982" y="69809"/>
                </a:lnTo>
                <a:lnTo>
                  <a:pt x="33477" y="33477"/>
                </a:lnTo>
                <a:lnTo>
                  <a:pt x="69809" y="8982"/>
                </a:lnTo>
                <a:lnTo>
                  <a:pt x="114300" y="0"/>
                </a:lnTo>
                <a:close/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9" name="Textbox 9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0" y="0"/>
            <a:ext cx="3545204" cy="17970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000" b="1" spc="-5">
                <a:solidFill>
                  <a:srgbClr val="FFFFFF"/>
                </a:solidFill>
                <a:latin typeface="Arial"/>
                <a:cs typeface="Arial"/>
              </a:rPr>
              <a:t>CURREN</a:t>
            </a:r>
            <a:r>
              <a:rPr sz="1000" b="1" spc="0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000" b="1" spc="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000" b="1" spc="0">
                <a:solidFill>
                  <a:srgbClr val="FFFFFF"/>
                </a:solidFill>
                <a:latin typeface="Arial"/>
                <a:cs typeface="Arial"/>
              </a:rPr>
              <a:t>M</a:t>
            </a:r>
            <a:r>
              <a:rPr sz="1000" b="1" spc="-16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000" b="1" spc="-10">
                <a:solidFill>
                  <a:srgbClr val="FFFFFF"/>
                </a:solidFill>
                <a:latin typeface="Arial"/>
                <a:cs typeface="Arial"/>
              </a:rPr>
              <a:t>ETE</a:t>
            </a:r>
            <a:r>
              <a:rPr sz="1000" b="1" spc="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000" b="1" spc="-10">
                <a:solidFill>
                  <a:srgbClr val="FFFFFF"/>
                </a:solidFill>
                <a:latin typeface="Arial"/>
                <a:cs typeface="Arial"/>
              </a:rPr>
              <a:t> ACTIVITY</a:t>
            </a:r>
          </a:p>
        </xdr:txBody>
      </xdr:sp>
    </xdr:grpSp>
    <xdr:clientData/>
  </xdr:oneCellAnchor>
  <xdr:oneCellAnchor>
    <xdr:from>
      <xdr:col>5</xdr:col>
      <xdr:colOff>0</xdr:colOff>
      <xdr:row>8</xdr:row>
      <xdr:rowOff>723108</xdr:rowOff>
    </xdr:from>
    <xdr:ext cx="3545204" cy="179705"/>
    <xdr:grpSp>
      <xdr:nvGrpSpPr>
        <xdr:cNvPr id="10" name="Group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4381500" y="4637883"/>
          <a:ext cx="3545204" cy="179705"/>
          <a:chOff x="0" y="0"/>
          <a:chExt cx="3545204" cy="179705"/>
        </a:xfrm>
      </xdr:grpSpPr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791" y="791"/>
            <a:ext cx="3543300" cy="177800"/>
          </a:xfrm>
          <a:custGeom>
            <a:avLst/>
            <a:gdLst/>
            <a:ahLst/>
            <a:cxnLst/>
            <a:rect l="0" t="0" r="0" b="0"/>
            <a:pathLst>
              <a:path w="3543300" h="177800">
                <a:moveTo>
                  <a:pt x="3429000" y="0"/>
                </a:moveTo>
                <a:lnTo>
                  <a:pt x="114300" y="0"/>
                </a:lnTo>
                <a:lnTo>
                  <a:pt x="69809" y="8982"/>
                </a:lnTo>
                <a:lnTo>
                  <a:pt x="33477" y="33477"/>
                </a:lnTo>
                <a:lnTo>
                  <a:pt x="8982" y="69809"/>
                </a:lnTo>
                <a:lnTo>
                  <a:pt x="5127" y="88900"/>
                </a:lnTo>
                <a:lnTo>
                  <a:pt x="8982" y="107990"/>
                </a:lnTo>
                <a:lnTo>
                  <a:pt x="33477" y="144322"/>
                </a:lnTo>
                <a:lnTo>
                  <a:pt x="69809" y="168817"/>
                </a:lnTo>
                <a:lnTo>
                  <a:pt x="114300" y="177800"/>
                </a:lnTo>
                <a:lnTo>
                  <a:pt x="3429000" y="177800"/>
                </a:lnTo>
                <a:lnTo>
                  <a:pt x="3473490" y="168817"/>
                </a:lnTo>
                <a:lnTo>
                  <a:pt x="3509822" y="144322"/>
                </a:lnTo>
                <a:lnTo>
                  <a:pt x="3534317" y="107990"/>
                </a:lnTo>
                <a:lnTo>
                  <a:pt x="3538172" y="88900"/>
                </a:lnTo>
                <a:lnTo>
                  <a:pt x="3534317" y="69809"/>
                </a:lnTo>
                <a:lnTo>
                  <a:pt x="3509822" y="33477"/>
                </a:lnTo>
                <a:lnTo>
                  <a:pt x="3473490" y="8982"/>
                </a:lnTo>
                <a:lnTo>
                  <a:pt x="3429000" y="0"/>
                </a:lnTo>
                <a:close/>
              </a:path>
              <a:path w="3543300" h="177800">
                <a:moveTo>
                  <a:pt x="0" y="63500"/>
                </a:moveTo>
                <a:lnTo>
                  <a:pt x="0" y="114300"/>
                </a:lnTo>
                <a:lnTo>
                  <a:pt x="5127" y="88900"/>
                </a:lnTo>
                <a:lnTo>
                  <a:pt x="0" y="63500"/>
                </a:lnTo>
                <a:close/>
              </a:path>
              <a:path w="3543300" h="177800">
                <a:moveTo>
                  <a:pt x="3543300" y="63500"/>
                </a:moveTo>
                <a:lnTo>
                  <a:pt x="3538172" y="88900"/>
                </a:lnTo>
                <a:lnTo>
                  <a:pt x="3543300" y="114300"/>
                </a:lnTo>
                <a:lnTo>
                  <a:pt x="3543300" y="63500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791" y="791"/>
            <a:ext cx="3543300" cy="177800"/>
          </a:xfrm>
          <a:custGeom>
            <a:avLst/>
            <a:gdLst/>
            <a:ahLst/>
            <a:cxnLst/>
            <a:rect l="0" t="0" r="0" b="0"/>
            <a:pathLst>
              <a:path w="3543300" h="177800">
                <a:moveTo>
                  <a:pt x="114300" y="0"/>
                </a:moveTo>
                <a:lnTo>
                  <a:pt x="3429000" y="0"/>
                </a:lnTo>
                <a:lnTo>
                  <a:pt x="3473490" y="8982"/>
                </a:lnTo>
                <a:lnTo>
                  <a:pt x="3509822" y="33477"/>
                </a:lnTo>
                <a:lnTo>
                  <a:pt x="3534317" y="69809"/>
                </a:lnTo>
                <a:lnTo>
                  <a:pt x="3543300" y="114300"/>
                </a:lnTo>
                <a:lnTo>
                  <a:pt x="3543300" y="63500"/>
                </a:lnTo>
                <a:lnTo>
                  <a:pt x="3534317" y="107990"/>
                </a:lnTo>
                <a:lnTo>
                  <a:pt x="3509822" y="144322"/>
                </a:lnTo>
                <a:lnTo>
                  <a:pt x="3473490" y="168817"/>
                </a:lnTo>
                <a:lnTo>
                  <a:pt x="3429000" y="177800"/>
                </a:lnTo>
                <a:lnTo>
                  <a:pt x="114300" y="177800"/>
                </a:lnTo>
                <a:lnTo>
                  <a:pt x="69809" y="168817"/>
                </a:lnTo>
                <a:lnTo>
                  <a:pt x="33477" y="144322"/>
                </a:lnTo>
                <a:lnTo>
                  <a:pt x="8982" y="107990"/>
                </a:lnTo>
                <a:lnTo>
                  <a:pt x="0" y="63500"/>
                </a:lnTo>
                <a:lnTo>
                  <a:pt x="0" y="114300"/>
                </a:lnTo>
                <a:lnTo>
                  <a:pt x="8982" y="69809"/>
                </a:lnTo>
                <a:lnTo>
                  <a:pt x="33477" y="33477"/>
                </a:lnTo>
                <a:lnTo>
                  <a:pt x="69809" y="8982"/>
                </a:lnTo>
                <a:lnTo>
                  <a:pt x="114300" y="0"/>
                </a:lnTo>
                <a:close/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13" name="Textbox 13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0" y="0"/>
            <a:ext cx="3545204" cy="17970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000" b="1" spc="-10">
                <a:solidFill>
                  <a:srgbClr val="FFFFFF"/>
                </a:solidFill>
                <a:latin typeface="Arial"/>
                <a:cs typeface="Arial"/>
              </a:rPr>
              <a:t>OTHE</a:t>
            </a:r>
            <a:r>
              <a:rPr sz="1000" b="1" spc="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000" b="1" spc="-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000" b="1" spc="-10">
                <a:solidFill>
                  <a:srgbClr val="FFFFFF"/>
                </a:solidFill>
                <a:latin typeface="Arial"/>
                <a:cs typeface="Arial"/>
              </a:rPr>
              <a:t>CHARGES</a:t>
            </a:r>
          </a:p>
        </xdr:txBody>
      </xdr:sp>
    </xdr:grpSp>
    <xdr:clientData/>
  </xdr:oneCellAnchor>
  <xdr:oneCellAnchor>
    <xdr:from>
      <xdr:col>0</xdr:col>
      <xdr:colOff>0</xdr:colOff>
      <xdr:row>8</xdr:row>
      <xdr:rowOff>69849</xdr:rowOff>
    </xdr:from>
    <xdr:ext cx="3665854" cy="197964"/>
    <xdr:grpSp>
      <xdr:nvGrpSpPr>
        <xdr:cNvPr id="14" name="Group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0" y="3984624"/>
          <a:ext cx="3665854" cy="197964"/>
          <a:chOff x="0" y="-513559"/>
          <a:chExt cx="3665854" cy="197964"/>
        </a:xfrm>
      </xdr:grpSpPr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0" y="-513559"/>
            <a:ext cx="3606800" cy="177800"/>
          </a:xfrm>
          <a:custGeom>
            <a:avLst/>
            <a:gdLst/>
            <a:ahLst/>
            <a:cxnLst/>
            <a:rect l="0" t="0" r="0" b="0"/>
            <a:pathLst>
              <a:path w="3606800" h="177800">
                <a:moveTo>
                  <a:pt x="3492500" y="0"/>
                </a:moveTo>
                <a:lnTo>
                  <a:pt x="114300" y="0"/>
                </a:lnTo>
                <a:lnTo>
                  <a:pt x="69809" y="8982"/>
                </a:lnTo>
                <a:lnTo>
                  <a:pt x="33477" y="33477"/>
                </a:lnTo>
                <a:lnTo>
                  <a:pt x="8982" y="69809"/>
                </a:lnTo>
                <a:lnTo>
                  <a:pt x="5127" y="88900"/>
                </a:lnTo>
                <a:lnTo>
                  <a:pt x="8982" y="107990"/>
                </a:lnTo>
                <a:lnTo>
                  <a:pt x="33477" y="144322"/>
                </a:lnTo>
                <a:lnTo>
                  <a:pt x="69809" y="168817"/>
                </a:lnTo>
                <a:lnTo>
                  <a:pt x="114300" y="177800"/>
                </a:lnTo>
                <a:lnTo>
                  <a:pt x="3492500" y="177800"/>
                </a:lnTo>
                <a:lnTo>
                  <a:pt x="3536990" y="168817"/>
                </a:lnTo>
                <a:lnTo>
                  <a:pt x="3573322" y="144322"/>
                </a:lnTo>
                <a:lnTo>
                  <a:pt x="3597817" y="107990"/>
                </a:lnTo>
                <a:lnTo>
                  <a:pt x="3601672" y="88900"/>
                </a:lnTo>
                <a:lnTo>
                  <a:pt x="3597817" y="69809"/>
                </a:lnTo>
                <a:lnTo>
                  <a:pt x="3573322" y="33477"/>
                </a:lnTo>
                <a:lnTo>
                  <a:pt x="3536990" y="8982"/>
                </a:lnTo>
                <a:lnTo>
                  <a:pt x="3492500" y="0"/>
                </a:lnTo>
                <a:close/>
              </a:path>
              <a:path w="3606800" h="177800">
                <a:moveTo>
                  <a:pt x="0" y="63500"/>
                </a:moveTo>
                <a:lnTo>
                  <a:pt x="0" y="114300"/>
                </a:lnTo>
                <a:lnTo>
                  <a:pt x="5127" y="88900"/>
                </a:lnTo>
                <a:lnTo>
                  <a:pt x="0" y="63500"/>
                </a:lnTo>
                <a:close/>
              </a:path>
              <a:path w="3606800" h="177800">
                <a:moveTo>
                  <a:pt x="3606800" y="63500"/>
                </a:moveTo>
                <a:lnTo>
                  <a:pt x="3601672" y="88900"/>
                </a:lnTo>
                <a:lnTo>
                  <a:pt x="3606800" y="114300"/>
                </a:lnTo>
                <a:lnTo>
                  <a:pt x="3606800" y="63500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0" y="-513559"/>
            <a:ext cx="3606800" cy="177800"/>
          </a:xfrm>
          <a:custGeom>
            <a:avLst/>
            <a:gdLst/>
            <a:ahLst/>
            <a:cxnLst/>
            <a:rect l="0" t="0" r="0" b="0"/>
            <a:pathLst>
              <a:path w="3606800" h="177800">
                <a:moveTo>
                  <a:pt x="114300" y="0"/>
                </a:moveTo>
                <a:lnTo>
                  <a:pt x="3492500" y="0"/>
                </a:lnTo>
                <a:lnTo>
                  <a:pt x="3536990" y="8982"/>
                </a:lnTo>
                <a:lnTo>
                  <a:pt x="3573322" y="33477"/>
                </a:lnTo>
                <a:lnTo>
                  <a:pt x="3597817" y="69809"/>
                </a:lnTo>
                <a:lnTo>
                  <a:pt x="3606800" y="114300"/>
                </a:lnTo>
                <a:lnTo>
                  <a:pt x="3606800" y="63500"/>
                </a:lnTo>
                <a:lnTo>
                  <a:pt x="3597817" y="107990"/>
                </a:lnTo>
                <a:lnTo>
                  <a:pt x="3573322" y="144322"/>
                </a:lnTo>
                <a:lnTo>
                  <a:pt x="3536990" y="168817"/>
                </a:lnTo>
                <a:lnTo>
                  <a:pt x="3492500" y="177800"/>
                </a:lnTo>
                <a:lnTo>
                  <a:pt x="114300" y="177800"/>
                </a:lnTo>
                <a:lnTo>
                  <a:pt x="69809" y="168817"/>
                </a:lnTo>
                <a:lnTo>
                  <a:pt x="33477" y="144322"/>
                </a:lnTo>
                <a:lnTo>
                  <a:pt x="8982" y="107990"/>
                </a:lnTo>
                <a:lnTo>
                  <a:pt x="0" y="63500"/>
                </a:lnTo>
                <a:lnTo>
                  <a:pt x="0" y="114300"/>
                </a:lnTo>
                <a:lnTo>
                  <a:pt x="8982" y="69809"/>
                </a:lnTo>
                <a:lnTo>
                  <a:pt x="33477" y="33477"/>
                </a:lnTo>
                <a:lnTo>
                  <a:pt x="69809" y="8982"/>
                </a:lnTo>
                <a:lnTo>
                  <a:pt x="114300" y="0"/>
                </a:lnTo>
                <a:close/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17" name="Textbox 17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57150" y="-495300"/>
            <a:ext cx="3608704" cy="17970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000" b="1" spc="-15">
                <a:solidFill>
                  <a:srgbClr val="FFFFFF"/>
                </a:solidFill>
                <a:latin typeface="Arial"/>
                <a:cs typeface="Arial"/>
              </a:rPr>
              <a:t>SPECIA</a:t>
            </a:r>
            <a:r>
              <a:rPr sz="1000" b="1" spc="0">
                <a:solidFill>
                  <a:srgbClr val="FFFFFF"/>
                </a:solidFill>
                <a:latin typeface="Arial"/>
                <a:cs typeface="Arial"/>
              </a:rPr>
              <a:t>L</a:t>
            </a:r>
            <a:r>
              <a:rPr sz="1000" b="1" spc="-2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000" b="1" spc="0">
                <a:solidFill>
                  <a:srgbClr val="FFFFFF"/>
                </a:solidFill>
                <a:latin typeface="Arial"/>
                <a:cs typeface="Arial"/>
              </a:rPr>
              <a:t>M</a:t>
            </a:r>
            <a:r>
              <a:rPr sz="1000" b="1" spc="-16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000" b="1" spc="-20">
                <a:solidFill>
                  <a:srgbClr val="FFFFFF"/>
                </a:solidFill>
                <a:latin typeface="Arial"/>
                <a:cs typeface="Arial"/>
              </a:rPr>
              <a:t>ESSAGE</a:t>
            </a:r>
          </a:p>
        </xdr:txBody>
      </xdr:sp>
    </xdr:grpSp>
    <xdr:clientData/>
  </xdr:oneCellAnchor>
  <xdr:oneCellAnchor>
    <xdr:from>
      <xdr:col>0</xdr:col>
      <xdr:colOff>3837</xdr:colOff>
      <xdr:row>14</xdr:row>
      <xdr:rowOff>806964</xdr:rowOff>
    </xdr:from>
    <xdr:ext cx="7630795" cy="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7630795" cy="0"/>
        </a:xfrm>
        <a:custGeom>
          <a:avLst/>
          <a:gdLst/>
          <a:ahLst/>
          <a:cxnLst/>
          <a:rect l="0" t="0" r="0" b="0"/>
          <a:pathLst>
            <a:path w="7630795">
              <a:moveTo>
                <a:pt x="0" y="0"/>
              </a:moveTo>
              <a:lnTo>
                <a:pt x="7630199" y="0"/>
              </a:lnTo>
            </a:path>
          </a:pathLst>
        </a:custGeom>
        <a:ln w="3175">
          <a:solidFill>
            <a:srgbClr val="000000"/>
          </a:solidFill>
          <a:prstDash val="dash"/>
        </a:ln>
      </xdr:spPr>
    </xdr:sp>
    <xdr:clientData/>
  </xdr:oneCellAnchor>
  <xdr:oneCellAnchor>
    <xdr:from>
      <xdr:col>4</xdr:col>
      <xdr:colOff>441462</xdr:colOff>
      <xdr:row>16</xdr:row>
      <xdr:rowOff>94457</xdr:rowOff>
    </xdr:from>
    <xdr:ext cx="3545204" cy="179705"/>
    <xdr:grpSp>
      <xdr:nvGrpSpPr>
        <xdr:cNvPr id="19" name="Group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4365762" y="8371682"/>
          <a:ext cx="3545204" cy="179705"/>
          <a:chOff x="0" y="0"/>
          <a:chExt cx="3545204" cy="179705"/>
        </a:xfrm>
      </xdr:grpSpPr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791" y="791"/>
            <a:ext cx="3543300" cy="177800"/>
          </a:xfrm>
          <a:custGeom>
            <a:avLst/>
            <a:gdLst/>
            <a:ahLst/>
            <a:cxnLst/>
            <a:rect l="0" t="0" r="0" b="0"/>
            <a:pathLst>
              <a:path w="3543300" h="177800">
                <a:moveTo>
                  <a:pt x="3429000" y="0"/>
                </a:moveTo>
                <a:lnTo>
                  <a:pt x="114300" y="0"/>
                </a:lnTo>
                <a:lnTo>
                  <a:pt x="69809" y="8982"/>
                </a:lnTo>
                <a:lnTo>
                  <a:pt x="33477" y="33477"/>
                </a:lnTo>
                <a:lnTo>
                  <a:pt x="8982" y="69809"/>
                </a:lnTo>
                <a:lnTo>
                  <a:pt x="5127" y="88900"/>
                </a:lnTo>
                <a:lnTo>
                  <a:pt x="8982" y="107990"/>
                </a:lnTo>
                <a:lnTo>
                  <a:pt x="33477" y="144322"/>
                </a:lnTo>
                <a:lnTo>
                  <a:pt x="69809" y="168817"/>
                </a:lnTo>
                <a:lnTo>
                  <a:pt x="114300" y="177800"/>
                </a:lnTo>
                <a:lnTo>
                  <a:pt x="3429000" y="177800"/>
                </a:lnTo>
                <a:lnTo>
                  <a:pt x="3473490" y="168817"/>
                </a:lnTo>
                <a:lnTo>
                  <a:pt x="3509822" y="144322"/>
                </a:lnTo>
                <a:lnTo>
                  <a:pt x="3534317" y="107990"/>
                </a:lnTo>
                <a:lnTo>
                  <a:pt x="3538172" y="88900"/>
                </a:lnTo>
                <a:lnTo>
                  <a:pt x="3534317" y="69809"/>
                </a:lnTo>
                <a:lnTo>
                  <a:pt x="3509822" y="33477"/>
                </a:lnTo>
                <a:lnTo>
                  <a:pt x="3473490" y="8982"/>
                </a:lnTo>
                <a:lnTo>
                  <a:pt x="3429000" y="0"/>
                </a:lnTo>
                <a:close/>
              </a:path>
              <a:path w="3543300" h="177800">
                <a:moveTo>
                  <a:pt x="0" y="63500"/>
                </a:moveTo>
                <a:lnTo>
                  <a:pt x="0" y="114300"/>
                </a:lnTo>
                <a:lnTo>
                  <a:pt x="5127" y="88900"/>
                </a:lnTo>
                <a:lnTo>
                  <a:pt x="0" y="63500"/>
                </a:lnTo>
                <a:close/>
              </a:path>
              <a:path w="3543300" h="177800">
                <a:moveTo>
                  <a:pt x="3543300" y="63500"/>
                </a:moveTo>
                <a:lnTo>
                  <a:pt x="3538172" y="88900"/>
                </a:lnTo>
                <a:lnTo>
                  <a:pt x="3543300" y="114300"/>
                </a:lnTo>
                <a:lnTo>
                  <a:pt x="3543300" y="63500"/>
                </a:lnTo>
                <a:close/>
              </a:path>
            </a:pathLst>
          </a:custGeom>
          <a:solidFill>
            <a:srgbClr val="000000">
              <a:alpha val="50000"/>
            </a:srgbClr>
          </a:solidFill>
        </xdr:spPr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791" y="791"/>
            <a:ext cx="3543300" cy="177800"/>
          </a:xfrm>
          <a:custGeom>
            <a:avLst/>
            <a:gdLst/>
            <a:ahLst/>
            <a:cxnLst/>
            <a:rect l="0" t="0" r="0" b="0"/>
            <a:pathLst>
              <a:path w="3543300" h="177800">
                <a:moveTo>
                  <a:pt x="114300" y="0"/>
                </a:moveTo>
                <a:lnTo>
                  <a:pt x="3429000" y="0"/>
                </a:lnTo>
                <a:lnTo>
                  <a:pt x="3473490" y="8982"/>
                </a:lnTo>
                <a:lnTo>
                  <a:pt x="3509822" y="33477"/>
                </a:lnTo>
                <a:lnTo>
                  <a:pt x="3534317" y="69809"/>
                </a:lnTo>
                <a:lnTo>
                  <a:pt x="3543300" y="114300"/>
                </a:lnTo>
                <a:lnTo>
                  <a:pt x="3543300" y="63500"/>
                </a:lnTo>
                <a:lnTo>
                  <a:pt x="3534317" y="107990"/>
                </a:lnTo>
                <a:lnTo>
                  <a:pt x="3509822" y="144322"/>
                </a:lnTo>
                <a:lnTo>
                  <a:pt x="3473490" y="168817"/>
                </a:lnTo>
                <a:lnTo>
                  <a:pt x="3429000" y="177800"/>
                </a:lnTo>
                <a:lnTo>
                  <a:pt x="114300" y="177800"/>
                </a:lnTo>
                <a:lnTo>
                  <a:pt x="69809" y="168817"/>
                </a:lnTo>
                <a:lnTo>
                  <a:pt x="33477" y="144322"/>
                </a:lnTo>
                <a:lnTo>
                  <a:pt x="8982" y="107990"/>
                </a:lnTo>
                <a:lnTo>
                  <a:pt x="0" y="63500"/>
                </a:lnTo>
                <a:lnTo>
                  <a:pt x="0" y="114300"/>
                </a:lnTo>
                <a:lnTo>
                  <a:pt x="8982" y="69809"/>
                </a:lnTo>
                <a:lnTo>
                  <a:pt x="33477" y="33477"/>
                </a:lnTo>
                <a:lnTo>
                  <a:pt x="69809" y="8982"/>
                </a:lnTo>
                <a:lnTo>
                  <a:pt x="114300" y="0"/>
                </a:lnTo>
                <a:close/>
              </a:path>
            </a:pathLst>
          </a:custGeom>
          <a:ln w="3175">
            <a:solidFill>
              <a:srgbClr val="000000"/>
            </a:solidFill>
          </a:ln>
        </xdr:spPr>
      </xdr:sp>
    </xdr:grpSp>
    <xdr:clientData/>
  </xdr:oneCellAnchor>
  <xdr:oneCellAnchor>
    <xdr:from>
      <xdr:col>4</xdr:col>
      <xdr:colOff>441462</xdr:colOff>
      <xdr:row>19</xdr:row>
      <xdr:rowOff>240507</xdr:rowOff>
    </xdr:from>
    <xdr:ext cx="3545204" cy="179705"/>
    <xdr:grpSp>
      <xdr:nvGrpSpPr>
        <xdr:cNvPr id="22" name="Group 2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4365762" y="8965407"/>
          <a:ext cx="3545204" cy="179705"/>
          <a:chOff x="0" y="0"/>
          <a:chExt cx="3545204" cy="179705"/>
        </a:xfrm>
      </xdr:grpSpPr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791" y="791"/>
            <a:ext cx="3543300" cy="177800"/>
          </a:xfrm>
          <a:custGeom>
            <a:avLst/>
            <a:gdLst/>
            <a:ahLst/>
            <a:cxnLst/>
            <a:rect l="0" t="0" r="0" b="0"/>
            <a:pathLst>
              <a:path w="3543300" h="177800">
                <a:moveTo>
                  <a:pt x="3429000" y="0"/>
                </a:moveTo>
                <a:lnTo>
                  <a:pt x="114300" y="0"/>
                </a:lnTo>
                <a:lnTo>
                  <a:pt x="69809" y="8982"/>
                </a:lnTo>
                <a:lnTo>
                  <a:pt x="33477" y="33477"/>
                </a:lnTo>
                <a:lnTo>
                  <a:pt x="8982" y="69809"/>
                </a:lnTo>
                <a:lnTo>
                  <a:pt x="5127" y="88900"/>
                </a:lnTo>
                <a:lnTo>
                  <a:pt x="8982" y="107990"/>
                </a:lnTo>
                <a:lnTo>
                  <a:pt x="33477" y="144322"/>
                </a:lnTo>
                <a:lnTo>
                  <a:pt x="69809" y="168817"/>
                </a:lnTo>
                <a:lnTo>
                  <a:pt x="114300" y="177800"/>
                </a:lnTo>
                <a:lnTo>
                  <a:pt x="3429000" y="177800"/>
                </a:lnTo>
                <a:lnTo>
                  <a:pt x="3473490" y="168817"/>
                </a:lnTo>
                <a:lnTo>
                  <a:pt x="3509822" y="144322"/>
                </a:lnTo>
                <a:lnTo>
                  <a:pt x="3534317" y="107990"/>
                </a:lnTo>
                <a:lnTo>
                  <a:pt x="3538172" y="88900"/>
                </a:lnTo>
                <a:lnTo>
                  <a:pt x="3534317" y="69809"/>
                </a:lnTo>
                <a:lnTo>
                  <a:pt x="3509822" y="33477"/>
                </a:lnTo>
                <a:lnTo>
                  <a:pt x="3473490" y="8982"/>
                </a:lnTo>
                <a:lnTo>
                  <a:pt x="3429000" y="0"/>
                </a:lnTo>
                <a:close/>
              </a:path>
              <a:path w="3543300" h="177800">
                <a:moveTo>
                  <a:pt x="0" y="63500"/>
                </a:moveTo>
                <a:lnTo>
                  <a:pt x="0" y="114300"/>
                </a:lnTo>
                <a:lnTo>
                  <a:pt x="5127" y="88900"/>
                </a:lnTo>
                <a:lnTo>
                  <a:pt x="0" y="63500"/>
                </a:lnTo>
                <a:close/>
              </a:path>
              <a:path w="3543300" h="177800">
                <a:moveTo>
                  <a:pt x="3543300" y="63500"/>
                </a:moveTo>
                <a:lnTo>
                  <a:pt x="3538172" y="88900"/>
                </a:lnTo>
                <a:lnTo>
                  <a:pt x="3543300" y="114300"/>
                </a:lnTo>
                <a:lnTo>
                  <a:pt x="3543300" y="63500"/>
                </a:lnTo>
                <a:close/>
              </a:path>
            </a:pathLst>
          </a:custGeom>
          <a:solidFill>
            <a:srgbClr val="000000">
              <a:alpha val="50000"/>
            </a:srgbClr>
          </a:solidFill>
        </xdr:spPr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791" y="791"/>
            <a:ext cx="3543300" cy="177800"/>
          </a:xfrm>
          <a:custGeom>
            <a:avLst/>
            <a:gdLst/>
            <a:ahLst/>
            <a:cxnLst/>
            <a:rect l="0" t="0" r="0" b="0"/>
            <a:pathLst>
              <a:path w="3543300" h="177800">
                <a:moveTo>
                  <a:pt x="114300" y="0"/>
                </a:moveTo>
                <a:lnTo>
                  <a:pt x="3429000" y="0"/>
                </a:lnTo>
                <a:lnTo>
                  <a:pt x="3473490" y="8982"/>
                </a:lnTo>
                <a:lnTo>
                  <a:pt x="3509822" y="33477"/>
                </a:lnTo>
                <a:lnTo>
                  <a:pt x="3534317" y="69809"/>
                </a:lnTo>
                <a:lnTo>
                  <a:pt x="3543300" y="114300"/>
                </a:lnTo>
                <a:lnTo>
                  <a:pt x="3543300" y="63500"/>
                </a:lnTo>
                <a:lnTo>
                  <a:pt x="3534317" y="107990"/>
                </a:lnTo>
                <a:lnTo>
                  <a:pt x="3509822" y="144322"/>
                </a:lnTo>
                <a:lnTo>
                  <a:pt x="3473490" y="168817"/>
                </a:lnTo>
                <a:lnTo>
                  <a:pt x="3429000" y="177800"/>
                </a:lnTo>
                <a:lnTo>
                  <a:pt x="114300" y="177800"/>
                </a:lnTo>
                <a:lnTo>
                  <a:pt x="69809" y="168817"/>
                </a:lnTo>
                <a:lnTo>
                  <a:pt x="33477" y="144322"/>
                </a:lnTo>
                <a:lnTo>
                  <a:pt x="8982" y="107990"/>
                </a:lnTo>
                <a:lnTo>
                  <a:pt x="0" y="63500"/>
                </a:lnTo>
                <a:lnTo>
                  <a:pt x="0" y="114300"/>
                </a:lnTo>
                <a:lnTo>
                  <a:pt x="8982" y="69809"/>
                </a:lnTo>
                <a:lnTo>
                  <a:pt x="33477" y="33477"/>
                </a:lnTo>
                <a:lnTo>
                  <a:pt x="69809" y="8982"/>
                </a:lnTo>
                <a:lnTo>
                  <a:pt x="114300" y="0"/>
                </a:lnTo>
                <a:close/>
              </a:path>
            </a:pathLst>
          </a:custGeom>
          <a:ln w="3175">
            <a:solidFill>
              <a:srgbClr val="000000"/>
            </a:solidFill>
          </a:ln>
        </xdr:spPr>
      </xdr:sp>
    </xdr:grpSp>
    <xdr:clientData/>
  </xdr:oneCellAnchor>
  <xdr:absoluteAnchor>
    <xdr:pos x="0" y="6958807"/>
    <xdr:ext cx="3608704" cy="179705"/>
    <xdr:grpSp>
      <xdr:nvGrpSpPr>
        <xdr:cNvPr id="25" name="Group 2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0" y="6958807"/>
          <a:ext cx="3608704" cy="179705"/>
          <a:chOff x="0" y="0"/>
          <a:chExt cx="3608704" cy="179705"/>
        </a:xfrm>
      </xdr:grpSpPr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791" y="791"/>
            <a:ext cx="3606800" cy="177800"/>
          </a:xfrm>
          <a:custGeom>
            <a:avLst/>
            <a:gdLst/>
            <a:ahLst/>
            <a:cxnLst/>
            <a:rect l="0" t="0" r="0" b="0"/>
            <a:pathLst>
              <a:path w="3606800" h="177800">
                <a:moveTo>
                  <a:pt x="3492500" y="0"/>
                </a:moveTo>
                <a:lnTo>
                  <a:pt x="114300" y="0"/>
                </a:lnTo>
                <a:lnTo>
                  <a:pt x="69809" y="8982"/>
                </a:lnTo>
                <a:lnTo>
                  <a:pt x="33477" y="33477"/>
                </a:lnTo>
                <a:lnTo>
                  <a:pt x="8982" y="69809"/>
                </a:lnTo>
                <a:lnTo>
                  <a:pt x="5127" y="88900"/>
                </a:lnTo>
                <a:lnTo>
                  <a:pt x="8982" y="107990"/>
                </a:lnTo>
                <a:lnTo>
                  <a:pt x="33477" y="144322"/>
                </a:lnTo>
                <a:lnTo>
                  <a:pt x="69809" y="168817"/>
                </a:lnTo>
                <a:lnTo>
                  <a:pt x="114300" y="177800"/>
                </a:lnTo>
                <a:lnTo>
                  <a:pt x="3492500" y="177800"/>
                </a:lnTo>
                <a:lnTo>
                  <a:pt x="3536990" y="168817"/>
                </a:lnTo>
                <a:lnTo>
                  <a:pt x="3573322" y="144322"/>
                </a:lnTo>
                <a:lnTo>
                  <a:pt x="3597817" y="107990"/>
                </a:lnTo>
                <a:lnTo>
                  <a:pt x="3601672" y="88900"/>
                </a:lnTo>
                <a:lnTo>
                  <a:pt x="3597817" y="69809"/>
                </a:lnTo>
                <a:lnTo>
                  <a:pt x="3573322" y="33477"/>
                </a:lnTo>
                <a:lnTo>
                  <a:pt x="3536990" y="8982"/>
                </a:lnTo>
                <a:lnTo>
                  <a:pt x="3492500" y="0"/>
                </a:lnTo>
                <a:close/>
              </a:path>
              <a:path w="3606800" h="177800">
                <a:moveTo>
                  <a:pt x="0" y="63500"/>
                </a:moveTo>
                <a:lnTo>
                  <a:pt x="0" y="114300"/>
                </a:lnTo>
                <a:lnTo>
                  <a:pt x="5127" y="88900"/>
                </a:lnTo>
                <a:lnTo>
                  <a:pt x="0" y="63500"/>
                </a:lnTo>
                <a:close/>
              </a:path>
              <a:path w="3606800" h="177800">
                <a:moveTo>
                  <a:pt x="3606800" y="63500"/>
                </a:moveTo>
                <a:lnTo>
                  <a:pt x="3601672" y="88900"/>
                </a:lnTo>
                <a:lnTo>
                  <a:pt x="3606800" y="114300"/>
                </a:lnTo>
                <a:lnTo>
                  <a:pt x="3606800" y="63500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791" y="791"/>
            <a:ext cx="3606800" cy="177800"/>
          </a:xfrm>
          <a:custGeom>
            <a:avLst/>
            <a:gdLst/>
            <a:ahLst/>
            <a:cxnLst/>
            <a:rect l="0" t="0" r="0" b="0"/>
            <a:pathLst>
              <a:path w="3606800" h="177800">
                <a:moveTo>
                  <a:pt x="114300" y="0"/>
                </a:moveTo>
                <a:lnTo>
                  <a:pt x="3492500" y="0"/>
                </a:lnTo>
                <a:lnTo>
                  <a:pt x="3536990" y="8982"/>
                </a:lnTo>
                <a:lnTo>
                  <a:pt x="3573322" y="33477"/>
                </a:lnTo>
                <a:lnTo>
                  <a:pt x="3597817" y="69809"/>
                </a:lnTo>
                <a:lnTo>
                  <a:pt x="3606800" y="114300"/>
                </a:lnTo>
                <a:lnTo>
                  <a:pt x="3606800" y="63500"/>
                </a:lnTo>
                <a:lnTo>
                  <a:pt x="3597817" y="107990"/>
                </a:lnTo>
                <a:lnTo>
                  <a:pt x="3573322" y="144322"/>
                </a:lnTo>
                <a:lnTo>
                  <a:pt x="3536990" y="168817"/>
                </a:lnTo>
                <a:lnTo>
                  <a:pt x="3492500" y="177800"/>
                </a:lnTo>
                <a:lnTo>
                  <a:pt x="114300" y="177800"/>
                </a:lnTo>
                <a:lnTo>
                  <a:pt x="69809" y="168817"/>
                </a:lnTo>
                <a:lnTo>
                  <a:pt x="33477" y="144322"/>
                </a:lnTo>
                <a:lnTo>
                  <a:pt x="8982" y="107990"/>
                </a:lnTo>
                <a:lnTo>
                  <a:pt x="0" y="63500"/>
                </a:lnTo>
                <a:lnTo>
                  <a:pt x="0" y="114300"/>
                </a:lnTo>
                <a:lnTo>
                  <a:pt x="8982" y="69809"/>
                </a:lnTo>
                <a:lnTo>
                  <a:pt x="33477" y="33477"/>
                </a:lnTo>
                <a:lnTo>
                  <a:pt x="69809" y="8982"/>
                </a:lnTo>
                <a:lnTo>
                  <a:pt x="114300" y="0"/>
                </a:lnTo>
                <a:close/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28" name="Textbox 28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0" y="0"/>
            <a:ext cx="3608704" cy="17970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1000" b="1">
                <a:solidFill>
                  <a:srgbClr val="FFFFFF"/>
                </a:solidFill>
                <a:latin typeface="Arial"/>
                <a:cs typeface="Arial"/>
              </a:rPr>
              <a:t>ACCOUNT</a:t>
            </a:r>
            <a:r>
              <a:rPr sz="1000" b="1" spc="1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000" b="1" spc="0">
                <a:solidFill>
                  <a:srgbClr val="FFFFFF"/>
                </a:solidFill>
                <a:latin typeface="Arial"/>
                <a:cs typeface="Arial"/>
              </a:rPr>
              <a:t>INFORM</a:t>
            </a:r>
            <a:r>
              <a:rPr sz="1000" b="1" spc="-16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000" b="1" spc="-15">
                <a:solidFill>
                  <a:srgbClr val="FFFFFF"/>
                </a:solidFill>
                <a:latin typeface="Arial"/>
                <a:cs typeface="Arial"/>
              </a:rPr>
              <a:t>ATION</a:t>
            </a:r>
          </a:p>
        </xdr:txBody>
      </xdr:sp>
    </xdr:grpSp>
    <xdr:clientData/>
  </xdr:absoluteAnchor>
  <xdr:oneCellAnchor>
    <xdr:from>
      <xdr:col>4</xdr:col>
      <xdr:colOff>384312</xdr:colOff>
      <xdr:row>8</xdr:row>
      <xdr:rowOff>1910558</xdr:rowOff>
    </xdr:from>
    <xdr:ext cx="3545204" cy="179705"/>
    <xdr:grpSp>
      <xdr:nvGrpSpPr>
        <xdr:cNvPr id="29" name="Group 2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4308612" y="5825333"/>
          <a:ext cx="3545204" cy="179705"/>
          <a:chOff x="0" y="0"/>
          <a:chExt cx="3545204" cy="179705"/>
        </a:xfrm>
      </xdr:grpSpPr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791" y="791"/>
            <a:ext cx="3543300" cy="177800"/>
          </a:xfrm>
          <a:custGeom>
            <a:avLst/>
            <a:gdLst/>
            <a:ahLst/>
            <a:cxnLst/>
            <a:rect l="0" t="0" r="0" b="0"/>
            <a:pathLst>
              <a:path w="3543300" h="177800">
                <a:moveTo>
                  <a:pt x="3429000" y="0"/>
                </a:moveTo>
                <a:lnTo>
                  <a:pt x="114300" y="0"/>
                </a:lnTo>
                <a:lnTo>
                  <a:pt x="69809" y="8982"/>
                </a:lnTo>
                <a:lnTo>
                  <a:pt x="33477" y="33477"/>
                </a:lnTo>
                <a:lnTo>
                  <a:pt x="8982" y="69809"/>
                </a:lnTo>
                <a:lnTo>
                  <a:pt x="5127" y="88900"/>
                </a:lnTo>
                <a:lnTo>
                  <a:pt x="8982" y="107990"/>
                </a:lnTo>
                <a:lnTo>
                  <a:pt x="33477" y="144322"/>
                </a:lnTo>
                <a:lnTo>
                  <a:pt x="69809" y="168817"/>
                </a:lnTo>
                <a:lnTo>
                  <a:pt x="114300" y="177800"/>
                </a:lnTo>
                <a:lnTo>
                  <a:pt x="3429000" y="177800"/>
                </a:lnTo>
                <a:lnTo>
                  <a:pt x="3473490" y="168817"/>
                </a:lnTo>
                <a:lnTo>
                  <a:pt x="3509822" y="144322"/>
                </a:lnTo>
                <a:lnTo>
                  <a:pt x="3534317" y="107990"/>
                </a:lnTo>
                <a:lnTo>
                  <a:pt x="3538172" y="88900"/>
                </a:lnTo>
                <a:lnTo>
                  <a:pt x="3534317" y="69809"/>
                </a:lnTo>
                <a:lnTo>
                  <a:pt x="3509822" y="33477"/>
                </a:lnTo>
                <a:lnTo>
                  <a:pt x="3473490" y="8982"/>
                </a:lnTo>
                <a:lnTo>
                  <a:pt x="3429000" y="0"/>
                </a:lnTo>
                <a:close/>
              </a:path>
              <a:path w="3543300" h="177800">
                <a:moveTo>
                  <a:pt x="0" y="63500"/>
                </a:moveTo>
                <a:lnTo>
                  <a:pt x="0" y="114300"/>
                </a:lnTo>
                <a:lnTo>
                  <a:pt x="5127" y="88900"/>
                </a:lnTo>
                <a:lnTo>
                  <a:pt x="0" y="63500"/>
                </a:lnTo>
                <a:close/>
              </a:path>
              <a:path w="3543300" h="177800">
                <a:moveTo>
                  <a:pt x="3543300" y="63500"/>
                </a:moveTo>
                <a:lnTo>
                  <a:pt x="3538172" y="88900"/>
                </a:lnTo>
                <a:lnTo>
                  <a:pt x="3543300" y="114300"/>
                </a:lnTo>
                <a:lnTo>
                  <a:pt x="3543300" y="63500"/>
                </a:lnTo>
                <a:close/>
              </a:path>
            </a:pathLst>
          </a:custGeom>
          <a:solidFill>
            <a:srgbClr val="000000">
              <a:alpha val="50000"/>
            </a:srgbClr>
          </a:solidFill>
        </xdr:spPr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791" y="791"/>
            <a:ext cx="3543300" cy="177800"/>
          </a:xfrm>
          <a:custGeom>
            <a:avLst/>
            <a:gdLst/>
            <a:ahLst/>
            <a:cxnLst/>
            <a:rect l="0" t="0" r="0" b="0"/>
            <a:pathLst>
              <a:path w="3543300" h="177800">
                <a:moveTo>
                  <a:pt x="114300" y="0"/>
                </a:moveTo>
                <a:lnTo>
                  <a:pt x="3429000" y="0"/>
                </a:lnTo>
                <a:lnTo>
                  <a:pt x="3473490" y="8982"/>
                </a:lnTo>
                <a:lnTo>
                  <a:pt x="3509822" y="33477"/>
                </a:lnTo>
                <a:lnTo>
                  <a:pt x="3534317" y="69809"/>
                </a:lnTo>
                <a:lnTo>
                  <a:pt x="3543300" y="114300"/>
                </a:lnTo>
                <a:lnTo>
                  <a:pt x="3543300" y="63500"/>
                </a:lnTo>
                <a:lnTo>
                  <a:pt x="3534317" y="107990"/>
                </a:lnTo>
                <a:lnTo>
                  <a:pt x="3509822" y="144322"/>
                </a:lnTo>
                <a:lnTo>
                  <a:pt x="3473490" y="168817"/>
                </a:lnTo>
                <a:lnTo>
                  <a:pt x="3429000" y="177800"/>
                </a:lnTo>
                <a:lnTo>
                  <a:pt x="114300" y="177800"/>
                </a:lnTo>
                <a:lnTo>
                  <a:pt x="69809" y="168817"/>
                </a:lnTo>
                <a:lnTo>
                  <a:pt x="33477" y="144322"/>
                </a:lnTo>
                <a:lnTo>
                  <a:pt x="8982" y="107990"/>
                </a:lnTo>
                <a:lnTo>
                  <a:pt x="0" y="63500"/>
                </a:lnTo>
                <a:lnTo>
                  <a:pt x="0" y="114300"/>
                </a:lnTo>
                <a:lnTo>
                  <a:pt x="8982" y="69809"/>
                </a:lnTo>
                <a:lnTo>
                  <a:pt x="33477" y="33477"/>
                </a:lnTo>
                <a:lnTo>
                  <a:pt x="69809" y="8982"/>
                </a:lnTo>
                <a:lnTo>
                  <a:pt x="114300" y="0"/>
                </a:lnTo>
                <a:close/>
              </a:path>
            </a:pathLst>
          </a:custGeom>
          <a:ln w="3175">
            <a:solidFill>
              <a:srgbClr val="000000"/>
            </a:solidFill>
          </a:ln>
        </xdr:spPr>
      </xdr:sp>
    </xdr:grpSp>
    <xdr:clientData/>
  </xdr:oneCellAnchor>
  <xdr:oneCellAnchor>
    <xdr:from>
      <xdr:col>0</xdr:col>
      <xdr:colOff>245266</xdr:colOff>
      <xdr:row>0</xdr:row>
      <xdr:rowOff>161925</xdr:rowOff>
    </xdr:from>
    <xdr:ext cx="1143000" cy="1171575"/>
    <xdr:pic>
      <xdr:nvPicPr>
        <xdr:cNvPr id="32" name="image1.jpe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3000" cy="11715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2</xdr:col>
      <xdr:colOff>438150</xdr:colOff>
      <xdr:row>7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17F063-8A48-488A-B33B-5D21A99C9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0"/>
          <a:ext cx="137160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/" TargetMode="External"/><Relationship Id="rId1" Type="http://schemas.openxmlformats.org/officeDocument/2006/relationships/hyperlink" Target="http://www.glennheightstx.gov/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M28"/>
  <sheetViews>
    <sheetView workbookViewId="0">
      <selection activeCell="G4" sqref="G4:K4"/>
    </sheetView>
  </sheetViews>
  <sheetFormatPr defaultRowHeight="12.75"/>
  <cols>
    <col min="1" max="1" width="29.1640625" customWidth="1"/>
    <col min="2" max="2" width="16.1640625" customWidth="1"/>
    <col min="3" max="3" width="12.6640625" customWidth="1"/>
    <col min="4" max="4" width="10.6640625" customWidth="1"/>
    <col min="5" max="5" width="8" customWidth="1"/>
    <col min="6" max="6" width="1.1640625" customWidth="1"/>
    <col min="7" max="7" width="3.33203125" customWidth="1"/>
    <col min="8" max="8" width="34.83203125" customWidth="1"/>
    <col min="9" max="9" width="2.1640625" customWidth="1"/>
    <col min="10" max="10" width="3.33203125" customWidth="1"/>
    <col min="11" max="11" width="6.83203125" customWidth="1"/>
    <col min="12" max="12" width="15.83203125" customWidth="1"/>
  </cols>
  <sheetData>
    <row r="1" spans="1:13" ht="138" customHeight="1">
      <c r="A1" s="1" t="s">
        <v>0</v>
      </c>
      <c r="B1" s="134" t="s">
        <v>1</v>
      </c>
      <c r="C1" s="134"/>
      <c r="D1" s="134"/>
      <c r="E1" s="135" t="s">
        <v>18</v>
      </c>
      <c r="F1" s="136"/>
      <c r="G1" s="136"/>
      <c r="H1" s="136"/>
      <c r="I1" s="136"/>
      <c r="J1" s="136"/>
      <c r="K1" s="136"/>
      <c r="L1" s="136"/>
    </row>
    <row r="2" spans="1:13" ht="72.75" customHeight="1">
      <c r="A2" s="141" t="s">
        <v>17</v>
      </c>
      <c r="B2" s="141"/>
      <c r="C2" s="5"/>
      <c r="D2" s="5"/>
      <c r="E2" s="5"/>
      <c r="F2" s="5"/>
      <c r="G2" s="5"/>
      <c r="H2" s="140" t="s">
        <v>19</v>
      </c>
      <c r="I2" s="140"/>
      <c r="J2" s="140"/>
      <c r="K2" s="140"/>
      <c r="L2" s="140"/>
    </row>
    <row r="3" spans="1:13" ht="26.25" customHeight="1">
      <c r="A3" s="137" t="s">
        <v>13</v>
      </c>
      <c r="B3" s="137"/>
      <c r="C3" s="137"/>
      <c r="D3" s="137"/>
      <c r="E3" s="137"/>
      <c r="F3" s="137"/>
      <c r="G3" s="137"/>
      <c r="H3" s="138" t="s">
        <v>15</v>
      </c>
      <c r="I3" s="139"/>
      <c r="J3" s="139"/>
      <c r="K3" s="139"/>
      <c r="L3" s="10" t="s">
        <v>14</v>
      </c>
    </row>
    <row r="4" spans="1:13" ht="14.45" customHeight="1">
      <c r="A4" s="3"/>
      <c r="B4" s="3"/>
      <c r="C4" s="3"/>
      <c r="D4" s="3"/>
      <c r="E4" s="3"/>
      <c r="F4" s="3"/>
      <c r="G4" s="143" t="s">
        <v>21</v>
      </c>
      <c r="H4" s="143"/>
      <c r="I4" s="143"/>
      <c r="J4" s="143"/>
      <c r="K4" s="143"/>
      <c r="L4" s="15">
        <v>2656.87</v>
      </c>
    </row>
    <row r="5" spans="1:13" ht="14.45" customHeight="1">
      <c r="A5" s="3"/>
      <c r="B5" s="3"/>
      <c r="C5" s="3"/>
      <c r="D5" s="3"/>
      <c r="E5" s="3"/>
      <c r="F5" s="3"/>
      <c r="G5" s="142" t="s">
        <v>20</v>
      </c>
      <c r="H5" s="142"/>
      <c r="I5" s="142"/>
      <c r="J5" s="142"/>
      <c r="K5" s="142"/>
      <c r="L5" s="14">
        <v>155.88999999999999</v>
      </c>
    </row>
    <row r="6" spans="1:13" ht="14.45" customHeight="1">
      <c r="A6" s="3"/>
      <c r="B6" s="3"/>
      <c r="C6" s="3"/>
      <c r="D6" s="3"/>
      <c r="E6" s="3"/>
      <c r="F6" s="3"/>
      <c r="G6" s="13"/>
      <c r="H6" s="16"/>
      <c r="I6" s="16"/>
      <c r="J6" s="16"/>
      <c r="K6" s="17" t="s">
        <v>22</v>
      </c>
      <c r="L6" s="18">
        <f>L5-L4</f>
        <v>-2500.98</v>
      </c>
    </row>
    <row r="7" spans="1:13" ht="14.45" customHeight="1">
      <c r="A7" s="3"/>
      <c r="B7" s="3"/>
      <c r="C7" s="3"/>
      <c r="D7" s="3"/>
      <c r="E7" s="3"/>
      <c r="F7" s="3"/>
      <c r="G7" s="13"/>
      <c r="H7" s="13"/>
      <c r="I7" s="13"/>
      <c r="J7" s="13"/>
      <c r="K7" s="19" t="s">
        <v>23</v>
      </c>
      <c r="L7" s="21">
        <f>L6*0.5</f>
        <v>-1250.49</v>
      </c>
    </row>
    <row r="8" spans="1:13" ht="14.45" customHeight="1">
      <c r="A8" s="3"/>
      <c r="B8" s="3"/>
      <c r="C8" s="3"/>
      <c r="D8" s="3"/>
      <c r="E8" s="3"/>
      <c r="F8" s="3"/>
      <c r="G8" s="12"/>
      <c r="H8" s="12"/>
      <c r="I8" s="12"/>
      <c r="J8" s="12"/>
      <c r="K8" s="20" t="s">
        <v>24</v>
      </c>
      <c r="L8" s="22">
        <f>L5-L7</f>
        <v>1406.38</v>
      </c>
    </row>
    <row r="9" spans="1:13" ht="177.6" customHeight="1">
      <c r="A9" s="131" t="s">
        <v>16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</row>
    <row r="10" spans="1:13" ht="14.25" customHeight="1">
      <c r="A10" s="3"/>
      <c r="B10" s="3"/>
      <c r="C10" s="3"/>
      <c r="D10" s="3"/>
      <c r="E10" s="3"/>
      <c r="F10" s="128" t="s">
        <v>3</v>
      </c>
      <c r="G10" s="128"/>
      <c r="H10" s="128"/>
      <c r="I10" s="128"/>
      <c r="J10" s="128"/>
      <c r="K10" s="133">
        <v>2656.87</v>
      </c>
      <c r="L10" s="133"/>
    </row>
    <row r="11" spans="1:13" ht="18.95" customHeight="1">
      <c r="A11" s="3"/>
      <c r="B11" s="3"/>
      <c r="C11" s="3"/>
      <c r="D11" s="3"/>
      <c r="E11" s="3"/>
      <c r="G11" s="6" t="s">
        <v>11</v>
      </c>
      <c r="H11" s="6"/>
      <c r="I11" s="6"/>
      <c r="J11" s="6"/>
      <c r="K11" s="11"/>
      <c r="L11" s="11">
        <v>-1250.49</v>
      </c>
    </row>
    <row r="12" spans="1:13" ht="14.1" customHeight="1">
      <c r="A12" s="3"/>
      <c r="B12" s="3"/>
      <c r="C12" s="3"/>
      <c r="D12" s="3"/>
      <c r="E12" s="3"/>
      <c r="F12" s="126" t="s">
        <v>4</v>
      </c>
      <c r="G12" s="126"/>
      <c r="H12" s="126"/>
      <c r="I12" s="126"/>
      <c r="J12" s="126"/>
      <c r="K12" s="127">
        <f>SUM(K10:L11)</f>
        <v>1406.3799999999999</v>
      </c>
      <c r="L12" s="127"/>
    </row>
    <row r="13" spans="1:13" ht="18.600000000000001" customHeight="1">
      <c r="A13" s="3"/>
      <c r="B13" s="3"/>
      <c r="C13" s="3"/>
      <c r="D13" s="3"/>
      <c r="E13" s="3"/>
      <c r="F13" s="128" t="s">
        <v>5</v>
      </c>
      <c r="G13" s="128"/>
      <c r="H13" s="128"/>
      <c r="I13" s="128"/>
      <c r="J13" s="128"/>
      <c r="K13" s="129">
        <f>K12</f>
        <v>1406.3799999999999</v>
      </c>
      <c r="L13" s="129"/>
      <c r="M13" s="7"/>
    </row>
    <row r="14" spans="1:13" ht="20.45" customHeight="1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</row>
    <row r="15" spans="1:13" ht="70.5" customHeight="1">
      <c r="A15" s="111" t="s">
        <v>25</v>
      </c>
      <c r="B15" s="112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3" ht="11.25" customHeight="1">
      <c r="A16" s="112"/>
      <c r="B16" s="112"/>
      <c r="C16" s="3"/>
      <c r="D16" s="113" t="s">
        <v>6</v>
      </c>
      <c r="E16" s="113"/>
      <c r="F16" s="113"/>
      <c r="G16" s="113"/>
      <c r="H16" s="113"/>
      <c r="I16" s="113"/>
      <c r="J16" s="113"/>
      <c r="K16" s="113"/>
      <c r="L16" s="113"/>
    </row>
    <row r="17" spans="1:13" ht="8.25" customHeight="1">
      <c r="A17" s="112"/>
      <c r="B17" s="112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3" ht="14.25" customHeight="1">
      <c r="A18" s="112"/>
      <c r="B18" s="112"/>
      <c r="C18" s="3"/>
      <c r="D18" s="3"/>
      <c r="E18" s="3"/>
      <c r="F18" s="114" t="s">
        <v>2</v>
      </c>
      <c r="G18" s="114"/>
      <c r="H18" s="114"/>
      <c r="I18" s="114"/>
      <c r="J18" s="114"/>
      <c r="K18" s="115"/>
      <c r="L18" s="115"/>
    </row>
    <row r="19" spans="1:13" ht="12.75" customHeight="1">
      <c r="A19" s="112"/>
      <c r="B19" s="112"/>
      <c r="C19" s="3"/>
      <c r="D19" s="3"/>
      <c r="E19" s="8"/>
      <c r="F19" s="116" t="s">
        <v>12</v>
      </c>
      <c r="G19" s="116"/>
      <c r="H19" s="116"/>
      <c r="I19" s="116"/>
      <c r="J19" s="116"/>
      <c r="K19" s="117">
        <v>1406.38</v>
      </c>
      <c r="L19" s="117"/>
      <c r="M19" s="9"/>
    </row>
    <row r="20" spans="1:13" ht="18.95" customHeight="1">
      <c r="A20" s="112"/>
      <c r="B20" s="112"/>
      <c r="C20" s="3"/>
      <c r="D20" s="3"/>
      <c r="E20" s="3"/>
      <c r="F20" s="118" t="s">
        <v>7</v>
      </c>
      <c r="G20" s="118"/>
      <c r="H20" s="118"/>
      <c r="I20" s="118"/>
      <c r="J20" s="118"/>
      <c r="K20" s="119">
        <f>+K19</f>
        <v>1406.38</v>
      </c>
      <c r="L20" s="119"/>
    </row>
    <row r="21" spans="1:13" ht="14.25" customHeight="1">
      <c r="A21" s="112"/>
      <c r="B21" s="112"/>
      <c r="C21" s="3"/>
      <c r="D21" s="3"/>
      <c r="E21" s="3"/>
      <c r="F21" s="114" t="s">
        <v>8</v>
      </c>
      <c r="G21" s="114"/>
      <c r="H21" s="114"/>
      <c r="I21" s="114"/>
      <c r="J21" s="114"/>
      <c r="K21" s="115"/>
      <c r="L21" s="115"/>
    </row>
    <row r="22" spans="1:13" ht="6" customHeight="1">
      <c r="A22" s="112"/>
      <c r="B22" s="112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3" ht="6.95" customHeight="1">
      <c r="A23" s="112"/>
      <c r="B23" s="112"/>
      <c r="C23" s="3"/>
      <c r="D23" s="3"/>
      <c r="E23" s="3"/>
      <c r="F23" s="3"/>
      <c r="G23" s="120"/>
      <c r="H23" s="121"/>
      <c r="I23" s="3"/>
      <c r="J23" s="3"/>
      <c r="K23" s="3"/>
      <c r="L23" s="3"/>
    </row>
    <row r="24" spans="1:13" ht="11.25" customHeight="1">
      <c r="A24" s="112"/>
      <c r="B24" s="112"/>
      <c r="C24" s="3"/>
      <c r="D24" s="3"/>
      <c r="E24" s="3"/>
      <c r="F24" s="3"/>
      <c r="G24" s="122"/>
      <c r="H24" s="123"/>
      <c r="I24" s="3"/>
      <c r="J24" s="113" t="s">
        <v>9</v>
      </c>
      <c r="K24" s="113"/>
      <c r="L24" s="113"/>
    </row>
    <row r="25" spans="1:13" ht="6" customHeight="1">
      <c r="A25" s="112"/>
      <c r="B25" s="112"/>
      <c r="C25" s="3"/>
      <c r="D25" s="3"/>
      <c r="E25" s="3"/>
      <c r="F25" s="3"/>
      <c r="G25" s="124"/>
      <c r="H25" s="125"/>
      <c r="I25" s="3"/>
      <c r="J25" s="3"/>
      <c r="K25" s="3"/>
      <c r="L25" s="3"/>
    </row>
    <row r="26" spans="1:13" ht="59.45" customHeight="1">
      <c r="A26" s="112"/>
      <c r="B26" s="112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3" ht="62.45" customHeight="1">
      <c r="A27" s="112"/>
      <c r="B27" s="112"/>
      <c r="C27" s="4"/>
      <c r="D27" s="4"/>
      <c r="E27" s="4"/>
      <c r="F27" s="4"/>
      <c r="G27" s="112" t="s">
        <v>10</v>
      </c>
      <c r="H27" s="112"/>
      <c r="I27" s="112"/>
      <c r="J27" s="112"/>
      <c r="K27" s="112"/>
      <c r="L27" s="112"/>
    </row>
    <row r="28" spans="1:13" ht="22.7" customHeight="1">
      <c r="A28" s="112"/>
      <c r="B28" s="112"/>
      <c r="C28" s="2"/>
      <c r="D28" s="2"/>
      <c r="E28" s="2"/>
      <c r="F28" s="2"/>
      <c r="G28" s="2"/>
      <c r="H28" s="2"/>
      <c r="I28" s="2"/>
      <c r="J28" s="2"/>
      <c r="K28" s="2"/>
      <c r="L28" s="2"/>
    </row>
  </sheetData>
  <mergeCells count="29">
    <mergeCell ref="A9:L9"/>
    <mergeCell ref="F10:J10"/>
    <mergeCell ref="K10:L10"/>
    <mergeCell ref="B1:D1"/>
    <mergeCell ref="E1:L1"/>
    <mergeCell ref="A3:G3"/>
    <mergeCell ref="H3:K3"/>
    <mergeCell ref="H2:L2"/>
    <mergeCell ref="A2:B2"/>
    <mergeCell ref="G5:K5"/>
    <mergeCell ref="G4:K4"/>
    <mergeCell ref="F12:J12"/>
    <mergeCell ref="K12:L12"/>
    <mergeCell ref="F13:J13"/>
    <mergeCell ref="K13:L13"/>
    <mergeCell ref="A14:L14"/>
    <mergeCell ref="A15:B28"/>
    <mergeCell ref="D16:L16"/>
    <mergeCell ref="F18:J18"/>
    <mergeCell ref="K18:L18"/>
    <mergeCell ref="F19:J19"/>
    <mergeCell ref="K19:L19"/>
    <mergeCell ref="F20:J20"/>
    <mergeCell ref="K20:L20"/>
    <mergeCell ref="F21:J21"/>
    <mergeCell ref="K21:L21"/>
    <mergeCell ref="G23:H25"/>
    <mergeCell ref="J24:L24"/>
    <mergeCell ref="G27:L27"/>
  </mergeCells>
  <hyperlinks>
    <hyperlink ref="A1" r:id="rId1" display="http://www.glennheightstx.gov/" xr:uid="{00000000-0004-0000-0000-000000000000}"/>
    <hyperlink ref="A9" r:id="rId2" display="http://www/" xr:uid="{00000000-0004-0000-0000-000001000000}"/>
  </hyperlinks>
  <printOptions verticalCentered="1"/>
  <pageMargins left="0.7" right="0.7" top="0.75" bottom="0.75" header="0.3" footer="0.3"/>
  <pageSetup scale="7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3D7BC-D6A4-46AD-B6C9-1A9979E769E7}">
  <sheetPr>
    <tabColor rgb="FFC00000"/>
  </sheetPr>
  <dimension ref="A1:C39"/>
  <sheetViews>
    <sheetView workbookViewId="0">
      <pane xSplit="1" ySplit="1" topLeftCell="B12" activePane="bottomRight" state="frozen"/>
      <selection pane="topRight" activeCell="B1" sqref="B1"/>
      <selection pane="bottomLeft" activeCell="A2" sqref="A2"/>
      <selection pane="bottomRight" activeCell="C21" sqref="C21"/>
    </sheetView>
  </sheetViews>
  <sheetFormatPr defaultColWidth="14.5" defaultRowHeight="18" customHeight="1"/>
  <cols>
    <col min="1" max="1" width="59.5" bestFit="1" customWidth="1"/>
    <col min="2" max="2" width="21.33203125" customWidth="1"/>
    <col min="3" max="3" width="22.83203125" customWidth="1"/>
  </cols>
  <sheetData>
    <row r="1" spans="1:3" s="35" customFormat="1" ht="18" customHeight="1" thickBot="1">
      <c r="A1" s="37" t="s">
        <v>34</v>
      </c>
      <c r="B1" s="37" t="s">
        <v>36</v>
      </c>
      <c r="C1" s="37" t="s">
        <v>35</v>
      </c>
    </row>
    <row r="2" spans="1:3" ht="18" customHeight="1" thickTop="1" thickBot="1">
      <c r="A2" s="38" t="s">
        <v>26</v>
      </c>
      <c r="B2" s="26"/>
      <c r="C2" s="27"/>
    </row>
    <row r="3" spans="1:3" ht="18" customHeight="1" thickBot="1">
      <c r="A3" s="28" t="s">
        <v>27</v>
      </c>
      <c r="B3" s="24">
        <v>20.83</v>
      </c>
      <c r="C3" s="29">
        <v>28.4</v>
      </c>
    </row>
    <row r="4" spans="1:3" ht="18" customHeight="1" thickBot="1">
      <c r="A4" s="28" t="s">
        <v>28</v>
      </c>
      <c r="B4" s="24">
        <v>52.08</v>
      </c>
      <c r="C4" s="29">
        <v>70.989999999999995</v>
      </c>
    </row>
    <row r="5" spans="1:3" ht="18" customHeight="1" thickBot="1">
      <c r="A5" s="28" t="s">
        <v>29</v>
      </c>
      <c r="B5" s="24">
        <v>104.16</v>
      </c>
      <c r="C5" s="29">
        <v>141.99</v>
      </c>
    </row>
    <row r="6" spans="1:3" ht="18" customHeight="1" thickBot="1">
      <c r="A6" s="28" t="s">
        <v>30</v>
      </c>
      <c r="B6" s="24">
        <v>166.65</v>
      </c>
      <c r="C6" s="29">
        <v>227.17</v>
      </c>
    </row>
    <row r="7" spans="1:3" ht="18" customHeight="1" thickBot="1">
      <c r="A7" s="28" t="s">
        <v>31</v>
      </c>
      <c r="B7" s="24">
        <v>312.48</v>
      </c>
      <c r="C7" s="29">
        <v>425.93</v>
      </c>
    </row>
    <row r="8" spans="1:3" ht="18" customHeight="1" thickBot="1">
      <c r="A8" s="28" t="s">
        <v>32</v>
      </c>
      <c r="B8" s="24">
        <v>520.75</v>
      </c>
      <c r="C8" s="29">
        <v>710</v>
      </c>
    </row>
    <row r="9" spans="1:3" ht="18" customHeight="1" thickBot="1">
      <c r="A9" s="39" t="s">
        <v>33</v>
      </c>
      <c r="B9" s="23"/>
      <c r="C9" s="31"/>
    </row>
    <row r="10" spans="1:3" ht="18" customHeight="1" thickBot="1">
      <c r="A10" s="28" t="s">
        <v>54</v>
      </c>
      <c r="B10" s="24">
        <v>2.2400000000000002</v>
      </c>
      <c r="C10" s="29">
        <v>3.15</v>
      </c>
    </row>
    <row r="11" spans="1:3" ht="18" customHeight="1" thickBot="1">
      <c r="A11" s="28" t="s">
        <v>55</v>
      </c>
      <c r="B11" s="24">
        <v>3.36</v>
      </c>
      <c r="C11" s="29">
        <v>4.7300000000000004</v>
      </c>
    </row>
    <row r="12" spans="1:3" ht="18" customHeight="1" thickBot="1">
      <c r="A12" s="32" t="s">
        <v>56</v>
      </c>
      <c r="B12" s="33">
        <v>5.04</v>
      </c>
      <c r="C12" s="34">
        <v>7.1</v>
      </c>
    </row>
    <row r="13" spans="1:3" ht="18" customHeight="1" thickTop="1"/>
    <row r="15" spans="1:3" ht="18" customHeight="1" thickBot="1">
      <c r="A15" s="36" t="s">
        <v>37</v>
      </c>
      <c r="B15" s="36" t="s">
        <v>36</v>
      </c>
      <c r="C15" s="36" t="s">
        <v>35</v>
      </c>
    </row>
    <row r="16" spans="1:3" ht="18" customHeight="1" thickTop="1" thickBot="1">
      <c r="A16" s="40" t="s">
        <v>26</v>
      </c>
      <c r="B16" s="26"/>
      <c r="C16" s="27"/>
    </row>
    <row r="17" spans="1:3" ht="18" customHeight="1" thickBot="1">
      <c r="A17" s="28" t="s">
        <v>27</v>
      </c>
      <c r="B17" s="24">
        <v>39.06</v>
      </c>
      <c r="C17" s="29">
        <v>44.92</v>
      </c>
    </row>
    <row r="18" spans="1:3" ht="18" customHeight="1" thickBot="1">
      <c r="A18" s="28" t="s">
        <v>28</v>
      </c>
      <c r="B18" s="24">
        <v>97.63</v>
      </c>
      <c r="C18" s="29">
        <v>112.28</v>
      </c>
    </row>
    <row r="19" spans="1:3" ht="18" customHeight="1" thickBot="1">
      <c r="A19" s="28" t="s">
        <v>29</v>
      </c>
      <c r="B19" s="24">
        <v>195.27</v>
      </c>
      <c r="C19" s="29">
        <v>224.55</v>
      </c>
    </row>
    <row r="20" spans="1:3" ht="18" customHeight="1" thickBot="1">
      <c r="A20" s="28" t="s">
        <v>30</v>
      </c>
      <c r="B20" s="24">
        <v>312.43</v>
      </c>
      <c r="C20" s="29">
        <v>359.29</v>
      </c>
    </row>
    <row r="21" spans="1:3" ht="18" customHeight="1" thickBot="1">
      <c r="A21" s="28" t="s">
        <v>31</v>
      </c>
      <c r="B21" s="24">
        <v>585.80999999999995</v>
      </c>
      <c r="C21" s="29">
        <v>673.65</v>
      </c>
    </row>
    <row r="22" spans="1:3" ht="18" customHeight="1" thickBot="1">
      <c r="A22" s="28" t="s">
        <v>32</v>
      </c>
      <c r="B22" s="24">
        <v>976.5</v>
      </c>
      <c r="C22" s="29">
        <v>1122.6300000000001</v>
      </c>
    </row>
    <row r="23" spans="1:3" ht="18" customHeight="1" thickBot="1">
      <c r="A23" s="41" t="s">
        <v>38</v>
      </c>
      <c r="B23" s="23"/>
      <c r="C23" s="31"/>
    </row>
    <row r="24" spans="1:3" ht="18" customHeight="1" thickBot="1">
      <c r="A24" s="32" t="s">
        <v>39</v>
      </c>
      <c r="B24" s="33">
        <v>7.24</v>
      </c>
      <c r="C24" s="34">
        <v>8.32</v>
      </c>
    </row>
    <row r="25" spans="1:3" ht="18" customHeight="1" thickTop="1"/>
    <row r="26" spans="1:3" ht="18" customHeight="1" thickBot="1">
      <c r="A26" s="43" t="s">
        <v>41</v>
      </c>
    </row>
    <row r="27" spans="1:3" ht="18" customHeight="1" thickTop="1" thickBot="1">
      <c r="A27" s="25" t="s">
        <v>26</v>
      </c>
      <c r="B27" s="42"/>
    </row>
    <row r="28" spans="1:3" ht="18" customHeight="1" thickBot="1">
      <c r="A28" s="28" t="s">
        <v>40</v>
      </c>
      <c r="B28" s="44">
        <v>10.42</v>
      </c>
    </row>
    <row r="29" spans="1:3" ht="18" customHeight="1" thickBot="1">
      <c r="A29" s="28" t="s">
        <v>28</v>
      </c>
      <c r="B29" s="44">
        <v>26.02</v>
      </c>
    </row>
    <row r="30" spans="1:3" ht="18" customHeight="1" thickBot="1">
      <c r="A30" s="28" t="s">
        <v>29</v>
      </c>
      <c r="B30" s="44">
        <v>52.07</v>
      </c>
    </row>
    <row r="31" spans="1:3" ht="18" customHeight="1" thickBot="1">
      <c r="A31" s="28" t="s">
        <v>30</v>
      </c>
      <c r="B31" s="44">
        <v>83.29</v>
      </c>
    </row>
    <row r="32" spans="1:3" ht="18" customHeight="1" thickBot="1">
      <c r="A32" s="28" t="s">
        <v>31</v>
      </c>
      <c r="B32" s="44">
        <v>156.19</v>
      </c>
    </row>
    <row r="33" spans="1:2" ht="18" customHeight="1" thickBot="1">
      <c r="A33" s="28" t="s">
        <v>32</v>
      </c>
      <c r="B33" s="44">
        <v>260.5</v>
      </c>
    </row>
    <row r="34" spans="1:2" ht="18" customHeight="1" thickBot="1">
      <c r="A34" s="30" t="s">
        <v>38</v>
      </c>
      <c r="B34" s="45"/>
    </row>
    <row r="35" spans="1:2" ht="18" customHeight="1" thickBot="1">
      <c r="A35" s="28" t="s">
        <v>54</v>
      </c>
      <c r="B35" s="44">
        <v>3.67</v>
      </c>
    </row>
    <row r="36" spans="1:2" ht="18" customHeight="1" thickBot="1">
      <c r="A36" s="28" t="s">
        <v>55</v>
      </c>
      <c r="B36" s="44">
        <v>5.51</v>
      </c>
    </row>
    <row r="37" spans="1:2" ht="18" customHeight="1" thickBot="1">
      <c r="A37" s="28" t="s">
        <v>57</v>
      </c>
      <c r="B37" s="44">
        <v>8.27</v>
      </c>
    </row>
    <row r="38" spans="1:2" ht="18" customHeight="1" thickBot="1">
      <c r="A38" s="32"/>
      <c r="B38" s="46"/>
    </row>
    <row r="39" spans="1:2" ht="18" customHeight="1" thickTop="1"/>
  </sheetData>
  <sheetProtection algorithmName="SHA-512" hashValue="R3nnIcxUZ3FslHzf0w7Ka67qnP4H+nlEi/5/zosXaFDrGeCGHMEuUWpRuPqF0k5fxd+oY+Dov6NKNIo5786nUg==" saltValue="XY6x4urAOtDs7YohTcD5L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D11CE-DC81-4D87-980E-E9FC3F1BB0B7}">
  <sheetPr>
    <tabColor theme="1"/>
  </sheetPr>
  <dimension ref="A1:L33"/>
  <sheetViews>
    <sheetView workbookViewId="0">
      <selection activeCell="J17" sqref="J17"/>
    </sheetView>
  </sheetViews>
  <sheetFormatPr defaultRowHeight="20.100000000000001" customHeight="1"/>
  <cols>
    <col min="1" max="1" width="37.33203125" style="47" bestFit="1" customWidth="1"/>
    <col min="2" max="2" width="25.33203125" style="47" customWidth="1"/>
    <col min="3" max="3" width="15" style="48" bestFit="1" customWidth="1"/>
    <col min="4" max="4" width="14" style="47" bestFit="1" customWidth="1"/>
    <col min="5" max="5" width="12.33203125" style="47" bestFit="1" customWidth="1"/>
    <col min="6" max="6" width="11.6640625" style="47" customWidth="1"/>
    <col min="7" max="7" width="9.33203125" style="47"/>
    <col min="8" max="8" width="23.83203125" style="47" bestFit="1" customWidth="1"/>
    <col min="9" max="9" width="29.1640625" style="47" bestFit="1" customWidth="1"/>
    <col min="10" max="11" width="16" style="47" customWidth="1"/>
    <col min="12" max="16384" width="9.33203125" style="47"/>
  </cols>
  <sheetData>
    <row r="1" spans="1:12" ht="20.100000000000001" customHeight="1" thickBot="1">
      <c r="A1" s="109" t="s">
        <v>89</v>
      </c>
      <c r="D1" s="79" t="s">
        <v>69</v>
      </c>
      <c r="H1" s="109" t="s">
        <v>108</v>
      </c>
    </row>
    <row r="2" spans="1:12" ht="20.100000000000001" customHeight="1" thickBot="1">
      <c r="A2" s="49" t="s">
        <v>42</v>
      </c>
      <c r="B2" s="50"/>
      <c r="C2" s="110">
        <f>'Sample Bill'!$K$16</f>
        <v>18</v>
      </c>
      <c r="D2" s="79" t="s">
        <v>68</v>
      </c>
    </row>
    <row r="3" spans="1:12" ht="20.100000000000001" customHeight="1">
      <c r="B3" s="72" t="s">
        <v>45</v>
      </c>
      <c r="C3" s="73">
        <f>RATES!B3</f>
        <v>20.83</v>
      </c>
      <c r="D3" s="149">
        <f>C3+C9</f>
        <v>80.75</v>
      </c>
      <c r="E3" s="147" t="s">
        <v>62</v>
      </c>
      <c r="I3" s="72" t="s">
        <v>45</v>
      </c>
      <c r="J3" s="73">
        <f>RATES!$C$3</f>
        <v>28.4</v>
      </c>
      <c r="K3" s="149">
        <f>J3+J9</f>
        <v>112.75</v>
      </c>
      <c r="L3" s="147" t="s">
        <v>62</v>
      </c>
    </row>
    <row r="4" spans="1:12" ht="11.25" customHeight="1">
      <c r="B4" s="71" t="s">
        <v>67</v>
      </c>
      <c r="C4" s="56"/>
      <c r="D4" s="147"/>
      <c r="E4" s="147"/>
      <c r="I4" s="71" t="s">
        <v>67</v>
      </c>
      <c r="J4" s="56"/>
      <c r="K4" s="147"/>
      <c r="L4" s="147"/>
    </row>
    <row r="5" spans="1:12" ht="20.100000000000001" customHeight="1">
      <c r="A5" s="54" t="s">
        <v>58</v>
      </c>
      <c r="B5" s="70" t="s">
        <v>64</v>
      </c>
      <c r="C5" s="76">
        <f>IF($C$2=0,0,IF(($C2&gt;5),RATES!$B10*5,RATES!$B10*'Bill Breakdown'!$C2))</f>
        <v>11.200000000000001</v>
      </c>
      <c r="D5" s="147"/>
      <c r="E5" s="147"/>
      <c r="H5" s="54" t="s">
        <v>58</v>
      </c>
      <c r="I5" s="70" t="s">
        <v>109</v>
      </c>
      <c r="J5" s="76">
        <f>IF($C$2=0,0,IF(($C2&gt;5),RATES!$C10*5,RATES!$C10*'Bill Breakdown'!$C$2))</f>
        <v>15.75</v>
      </c>
      <c r="K5" s="147"/>
      <c r="L5" s="147"/>
    </row>
    <row r="6" spans="1:12" ht="20.100000000000001" customHeight="1">
      <c r="A6" s="55" t="s">
        <v>59</v>
      </c>
      <c r="B6" s="70" t="s">
        <v>65</v>
      </c>
      <c r="C6" s="77">
        <f>IF($C$2=0,0,IF($C2&gt;15,RATES!$B11*10,IF('Bill Breakdown'!C2&lt;5,0,('Bill Breakdown'!$C2-5)*RATES!$B11)))</f>
        <v>33.6</v>
      </c>
      <c r="D6" s="147"/>
      <c r="E6" s="147"/>
      <c r="H6" s="55" t="s">
        <v>59</v>
      </c>
      <c r="I6" s="70" t="s">
        <v>110</v>
      </c>
      <c r="J6" s="77">
        <f>IF($C$2=0,0,IF($C2&gt;15,RATES!$C11*10,IF(C2&lt;5,0,('Bill Breakdown'!$C2-5)*RATES!$C11)))</f>
        <v>47.300000000000004</v>
      </c>
      <c r="K6" s="147"/>
      <c r="L6" s="147"/>
    </row>
    <row r="7" spans="1:12" ht="20.100000000000001" customHeight="1">
      <c r="A7" s="55" t="s">
        <v>60</v>
      </c>
      <c r="B7" s="70" t="s">
        <v>66</v>
      </c>
      <c r="C7" s="77">
        <f>IF($C2&gt;15,($C2-15)*RATES!$B12,0)</f>
        <v>15.120000000000001</v>
      </c>
      <c r="D7" s="147"/>
      <c r="E7" s="147"/>
      <c r="H7" s="55" t="s">
        <v>60</v>
      </c>
      <c r="I7" s="70" t="s">
        <v>111</v>
      </c>
      <c r="J7" s="77">
        <f>IF($C2&gt;15,($C2-15)*RATES!$C12,0)</f>
        <v>21.299999999999997</v>
      </c>
      <c r="K7" s="147"/>
      <c r="L7" s="147"/>
    </row>
    <row r="8" spans="1:12" ht="20.100000000000001" customHeight="1">
      <c r="A8" s="55"/>
      <c r="C8" s="51"/>
      <c r="D8" s="147"/>
      <c r="E8" s="147"/>
      <c r="H8" s="55"/>
      <c r="J8" s="51"/>
      <c r="K8" s="147"/>
      <c r="L8" s="147"/>
    </row>
    <row r="9" spans="1:12" ht="20.100000000000001" customHeight="1" thickBot="1">
      <c r="B9" s="53" t="s">
        <v>44</v>
      </c>
      <c r="C9" s="52">
        <f>SUM(C5:C8)</f>
        <v>59.92</v>
      </c>
      <c r="D9" s="147"/>
      <c r="E9" s="147"/>
      <c r="I9" s="53" t="s">
        <v>44</v>
      </c>
      <c r="J9" s="52">
        <f>SUM(J5:J8)</f>
        <v>84.35</v>
      </c>
      <c r="K9" s="147"/>
      <c r="L9" s="147"/>
    </row>
    <row r="10" spans="1:12" ht="20.100000000000001" customHeight="1" thickTop="1">
      <c r="D10" s="48"/>
    </row>
    <row r="12" spans="1:12" ht="20.100000000000001" customHeight="1">
      <c r="A12" s="74"/>
      <c r="B12" s="72" t="s">
        <v>46</v>
      </c>
      <c r="C12" s="73">
        <f>RATES!B17</f>
        <v>39.06</v>
      </c>
      <c r="D12" s="150">
        <f>SUM(C12:C13)</f>
        <v>169.38</v>
      </c>
      <c r="E12" s="146" t="s">
        <v>61</v>
      </c>
      <c r="H12" s="74"/>
      <c r="I12" s="72" t="s">
        <v>46</v>
      </c>
      <c r="J12" s="73">
        <f>RATES!C$17</f>
        <v>44.92</v>
      </c>
      <c r="K12" s="150">
        <f>SUM(J12:J13)</f>
        <v>194.68</v>
      </c>
      <c r="L12" s="146" t="s">
        <v>61</v>
      </c>
    </row>
    <row r="13" spans="1:12" ht="20.100000000000001" customHeight="1">
      <c r="A13" s="55" t="s">
        <v>47</v>
      </c>
      <c r="B13" s="70" t="s">
        <v>63</v>
      </c>
      <c r="C13" s="78">
        <f>C2*RATES!B24</f>
        <v>130.32</v>
      </c>
      <c r="D13" s="146"/>
      <c r="E13" s="146"/>
      <c r="H13" s="55" t="s">
        <v>47</v>
      </c>
      <c r="I13" s="70" t="s">
        <v>112</v>
      </c>
      <c r="J13" s="78">
        <f>$C$2*RATES!$C$24</f>
        <v>149.76</v>
      </c>
      <c r="K13" s="146"/>
      <c r="L13" s="146"/>
    </row>
    <row r="15" spans="1:12" ht="20.100000000000001" customHeight="1" thickBot="1"/>
    <row r="16" spans="1:12" ht="20.100000000000001" customHeight="1" thickBot="1">
      <c r="A16" s="49" t="s">
        <v>43</v>
      </c>
      <c r="B16" s="50"/>
      <c r="C16" s="110">
        <f>'Sample Bill'!$K$17</f>
        <v>0</v>
      </c>
    </row>
    <row r="17" spans="1:9" ht="20.100000000000001" customHeight="1">
      <c r="A17" s="74"/>
      <c r="B17" s="72" t="s">
        <v>48</v>
      </c>
      <c r="C17" s="75">
        <f>RATES!B28</f>
        <v>10.42</v>
      </c>
      <c r="D17" s="144">
        <f>C17+C22</f>
        <v>10.42</v>
      </c>
      <c r="E17" s="148" t="s">
        <v>70</v>
      </c>
    </row>
    <row r="18" spans="1:9" ht="12.75" customHeight="1">
      <c r="B18" s="71" t="s">
        <v>67</v>
      </c>
      <c r="C18" s="58"/>
      <c r="D18" s="145"/>
      <c r="E18" s="148"/>
    </row>
    <row r="19" spans="1:9" ht="20.100000000000001" customHeight="1">
      <c r="A19" s="54" t="s">
        <v>58</v>
      </c>
      <c r="B19" s="70" t="s">
        <v>113</v>
      </c>
      <c r="C19" s="76">
        <f>IF($C$16=0,0,IF(($C16&gt;5),RATES!$B35*5,RATES!$B35*'Bill Breakdown'!$C16))</f>
        <v>0</v>
      </c>
      <c r="D19" s="145"/>
      <c r="E19" s="148"/>
      <c r="I19" s="65"/>
    </row>
    <row r="20" spans="1:9" ht="20.100000000000001" customHeight="1">
      <c r="A20" s="55" t="s">
        <v>59</v>
      </c>
      <c r="B20" s="70" t="s">
        <v>114</v>
      </c>
      <c r="C20" s="77">
        <f>IF($C$16=0,0,IF($C16&gt;15,RATES!$B36*10,('Bill Breakdown'!$C16-5)*RATES!$B36))</f>
        <v>0</v>
      </c>
      <c r="D20" s="145"/>
      <c r="E20" s="148"/>
      <c r="I20" s="65"/>
    </row>
    <row r="21" spans="1:9" ht="20.100000000000001" customHeight="1">
      <c r="A21" s="55" t="s">
        <v>60</v>
      </c>
      <c r="B21" s="70" t="s">
        <v>115</v>
      </c>
      <c r="C21" s="77">
        <f>IF($C16&gt;15,($C16-15)*RATES!$B37,0)</f>
        <v>0</v>
      </c>
      <c r="D21" s="145"/>
      <c r="E21" s="148"/>
      <c r="I21" s="65"/>
    </row>
    <row r="22" spans="1:9" ht="20.100000000000001" customHeight="1" thickBot="1">
      <c r="B22" s="53" t="s">
        <v>44</v>
      </c>
      <c r="C22" s="52">
        <f>SUM(C19:C21)</f>
        <v>0</v>
      </c>
      <c r="D22" s="145"/>
      <c r="E22" s="148"/>
      <c r="I22" s="65"/>
    </row>
    <row r="23" spans="1:9" ht="20.100000000000001" customHeight="1" thickTop="1">
      <c r="C23" s="57"/>
      <c r="E23" s="69"/>
      <c r="I23" s="65"/>
    </row>
    <row r="24" spans="1:9" ht="20.100000000000001" customHeight="1" thickBot="1">
      <c r="C24" s="57"/>
      <c r="E24" s="68"/>
      <c r="F24" s="55"/>
      <c r="I24" s="65"/>
    </row>
    <row r="25" spans="1:9" ht="20.100000000000001" customHeight="1" thickBot="1">
      <c r="A25" s="59" t="s">
        <v>49</v>
      </c>
      <c r="B25" s="60"/>
      <c r="C25" s="61">
        <f>C3+C9+C12+C13+C17+C22</f>
        <v>260.55</v>
      </c>
      <c r="E25" s="67"/>
      <c r="F25" s="55"/>
      <c r="I25" s="65"/>
    </row>
    <row r="26" spans="1:9" ht="20.100000000000001" customHeight="1">
      <c r="I26" s="66"/>
    </row>
    <row r="27" spans="1:9" ht="20.100000000000001" customHeight="1">
      <c r="B27" s="55" t="s">
        <v>51</v>
      </c>
      <c r="C27" s="48">
        <v>15.97</v>
      </c>
    </row>
    <row r="28" spans="1:9" ht="20.100000000000001" customHeight="1">
      <c r="B28" s="55" t="s">
        <v>52</v>
      </c>
      <c r="C28" s="48">
        <v>5.08</v>
      </c>
    </row>
    <row r="29" spans="1:9" ht="20.100000000000001" customHeight="1">
      <c r="B29" s="55" t="s">
        <v>53</v>
      </c>
      <c r="C29" s="48">
        <f>ROUND(C27*0.0825,2)</f>
        <v>1.32</v>
      </c>
    </row>
    <row r="30" spans="1:9" ht="20.100000000000001" customHeight="1" thickBot="1"/>
    <row r="31" spans="1:9" ht="20.100000000000001" customHeight="1" thickBot="1">
      <c r="A31" s="62" t="s">
        <v>50</v>
      </c>
      <c r="B31" s="63"/>
      <c r="C31" s="64">
        <f>SUM(C27:C30)+$C$25</f>
        <v>282.92</v>
      </c>
    </row>
    <row r="33" spans="3:3" ht="20.100000000000001" customHeight="1">
      <c r="C33" s="51"/>
    </row>
  </sheetData>
  <sheetProtection algorithmName="SHA-512" hashValue="yVBrORGcdVoNC/6ESS0Fdixmf//hkkx1+i3FhsMRDsKXvxxsstWAvPkW7Fb8CEn8HG1hT155hjQ8wR9bvWuCQg==" saltValue="CfoEHqqUmNBCMGqjY84fiA==" spinCount="100000" sheet="1" objects="1" scenarios="1"/>
  <mergeCells count="10">
    <mergeCell ref="L3:L9"/>
    <mergeCell ref="K12:K13"/>
    <mergeCell ref="L12:L13"/>
    <mergeCell ref="D12:D13"/>
    <mergeCell ref="D3:D9"/>
    <mergeCell ref="D17:D22"/>
    <mergeCell ref="E12:E13"/>
    <mergeCell ref="E3:E9"/>
    <mergeCell ref="E17:E22"/>
    <mergeCell ref="K3:K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9A7E2-224B-42EA-B1B9-0B3084224C7A}">
  <sheetPr>
    <tabColor rgb="FF0000FF"/>
  </sheetPr>
  <dimension ref="A1:L36"/>
  <sheetViews>
    <sheetView showGridLines="0" tabSelected="1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A15" sqref="A15:D15"/>
    </sheetView>
  </sheetViews>
  <sheetFormatPr defaultRowHeight="14.25"/>
  <cols>
    <col min="1" max="2" width="9.33203125" style="80"/>
    <col min="3" max="3" width="17" style="80" customWidth="1"/>
    <col min="4" max="4" width="15.33203125" style="80" customWidth="1"/>
    <col min="5" max="7" width="9.33203125" style="80"/>
    <col min="8" max="8" width="19.83203125" style="80" customWidth="1"/>
    <col min="9" max="10" width="9.33203125" style="80"/>
    <col min="11" max="11" width="12.83203125" style="80" bestFit="1" customWidth="1"/>
    <col min="12" max="16384" width="9.33203125" style="80"/>
  </cols>
  <sheetData>
    <row r="1" spans="1:11">
      <c r="H1" s="80" t="s">
        <v>71</v>
      </c>
    </row>
    <row r="2" spans="1:11" ht="18">
      <c r="D2" s="81" t="s">
        <v>72</v>
      </c>
      <c r="H2" s="152" t="s">
        <v>73</v>
      </c>
      <c r="I2" s="152"/>
      <c r="J2" s="152"/>
    </row>
    <row r="3" spans="1:11">
      <c r="D3" s="80" t="s">
        <v>74</v>
      </c>
      <c r="H3" s="152"/>
      <c r="I3" s="152"/>
      <c r="J3" s="152"/>
    </row>
    <row r="4" spans="1:11">
      <c r="D4" s="80" t="s">
        <v>75</v>
      </c>
    </row>
    <row r="5" spans="1:11" s="82" customFormat="1" ht="18">
      <c r="H5" s="83" t="s">
        <v>76</v>
      </c>
      <c r="I5" s="84"/>
      <c r="J5" s="84"/>
      <c r="K5" s="84"/>
    </row>
    <row r="7" spans="1:11">
      <c r="H7" s="85" t="s">
        <v>77</v>
      </c>
      <c r="I7" s="155" t="s">
        <v>78</v>
      </c>
      <c r="J7" s="155"/>
      <c r="K7" s="155"/>
    </row>
    <row r="8" spans="1:11">
      <c r="H8" s="85" t="s">
        <v>79</v>
      </c>
      <c r="I8" s="156" t="s">
        <v>80</v>
      </c>
      <c r="J8" s="156"/>
      <c r="K8" s="156"/>
    </row>
    <row r="9" spans="1:11">
      <c r="H9" s="85" t="s">
        <v>81</v>
      </c>
      <c r="I9" s="153"/>
      <c r="J9" s="153"/>
      <c r="K9" s="153"/>
    </row>
    <row r="10" spans="1:11">
      <c r="C10" s="161" t="s">
        <v>82</v>
      </c>
      <c r="D10" s="161" t="s">
        <v>83</v>
      </c>
      <c r="H10" s="85" t="s">
        <v>84</v>
      </c>
      <c r="I10" s="157">
        <v>45334</v>
      </c>
      <c r="J10" s="87"/>
      <c r="K10" s="157">
        <v>45363</v>
      </c>
    </row>
    <row r="11" spans="1:11">
      <c r="C11" s="162" t="s">
        <v>85</v>
      </c>
      <c r="D11" s="162"/>
      <c r="H11" s="85"/>
    </row>
    <row r="12" spans="1:11" ht="15">
      <c r="C12" s="80" t="s">
        <v>86</v>
      </c>
      <c r="H12" s="88" t="s">
        <v>87</v>
      </c>
      <c r="I12" s="158">
        <v>45376</v>
      </c>
      <c r="J12" s="159"/>
      <c r="K12" s="159"/>
    </row>
    <row r="13" spans="1:11" s="82" customFormat="1" ht="18">
      <c r="H13" s="83" t="s">
        <v>88</v>
      </c>
      <c r="I13" s="84"/>
      <c r="J13" s="84"/>
      <c r="K13" s="84"/>
    </row>
    <row r="14" spans="1:11" s="86" customFormat="1" ht="12.75">
      <c r="C14" s="154" t="s">
        <v>89</v>
      </c>
      <c r="H14" s="89"/>
      <c r="I14" s="90"/>
      <c r="J14" s="90"/>
      <c r="K14" s="90"/>
    </row>
    <row r="15" spans="1:11" ht="20.25">
      <c r="A15" s="151" t="s">
        <v>90</v>
      </c>
      <c r="B15" s="151"/>
      <c r="C15" s="151"/>
      <c r="D15" s="151"/>
      <c r="H15" s="91" t="s">
        <v>91</v>
      </c>
      <c r="I15" s="91"/>
      <c r="J15" s="91"/>
      <c r="K15" s="92" t="s">
        <v>92</v>
      </c>
    </row>
    <row r="16" spans="1:11">
      <c r="H16" s="93" t="s">
        <v>93</v>
      </c>
      <c r="I16" s="80" t="s">
        <v>94</v>
      </c>
      <c r="K16" s="160">
        <v>18</v>
      </c>
    </row>
    <row r="17" spans="8:11">
      <c r="H17" s="93" t="s">
        <v>95</v>
      </c>
      <c r="I17" s="80" t="s">
        <v>96</v>
      </c>
      <c r="K17" s="160">
        <v>0</v>
      </c>
    </row>
    <row r="18" spans="8:11">
      <c r="H18" s="93"/>
      <c r="K18" s="94"/>
    </row>
    <row r="19" spans="8:11" s="82" customFormat="1" ht="18">
      <c r="H19" s="95" t="s">
        <v>97</v>
      </c>
      <c r="I19" s="83"/>
      <c r="J19" s="83"/>
      <c r="K19" s="96"/>
    </row>
    <row r="21" spans="8:11" ht="15">
      <c r="H21" s="97" t="s">
        <v>98</v>
      </c>
      <c r="I21" s="97"/>
      <c r="J21" s="97"/>
      <c r="K21" s="98">
        <f>IF($C$14="INSIDE",SUM('Bill Breakdown'!C$3:C$7),IF($C$14="OUTSIDE",SUM('Bill Breakdown'!J$3:J$7),0))</f>
        <v>80.75</v>
      </c>
    </row>
    <row r="22" spans="8:11" ht="15">
      <c r="H22" s="97" t="s">
        <v>99</v>
      </c>
      <c r="I22" s="97"/>
      <c r="J22" s="97"/>
      <c r="K22" s="99">
        <f>IF($C$14="INSIDE",SUM('Bill Breakdown'!C$12:C$13),IF(C14="OUTSIDE",SUM('Bill Breakdown'!J$12:J$13),0))</f>
        <v>169.38</v>
      </c>
    </row>
    <row r="23" spans="8:11" ht="15">
      <c r="H23" s="97" t="s">
        <v>100</v>
      </c>
      <c r="I23" s="97"/>
      <c r="J23" s="97"/>
      <c r="K23" s="99">
        <f>SUM('Bill Breakdown'!C$17:C$21)</f>
        <v>10.42</v>
      </c>
    </row>
    <row r="24" spans="8:11" ht="15">
      <c r="H24" s="97" t="s">
        <v>52</v>
      </c>
      <c r="I24" s="97"/>
      <c r="J24" s="97"/>
      <c r="K24" s="99">
        <f>'Bill Breakdown'!$C$28</f>
        <v>5.08</v>
      </c>
    </row>
    <row r="25" spans="8:11" ht="15">
      <c r="H25" s="97" t="s">
        <v>101</v>
      </c>
      <c r="I25" s="97"/>
      <c r="J25" s="97"/>
      <c r="K25" s="99">
        <f>'Bill Breakdown'!$C$27</f>
        <v>15.97</v>
      </c>
    </row>
    <row r="26" spans="8:11" ht="15">
      <c r="H26" s="97" t="s">
        <v>102</v>
      </c>
      <c r="I26" s="97"/>
      <c r="J26" s="97"/>
      <c r="K26" s="99">
        <f>ROUND(K25*0.0825,2)</f>
        <v>1.32</v>
      </c>
    </row>
    <row r="27" spans="8:11" ht="15">
      <c r="H27" s="97"/>
      <c r="I27" s="97"/>
      <c r="J27" s="97"/>
      <c r="K27" s="99"/>
    </row>
    <row r="28" spans="8:11" ht="15">
      <c r="H28" s="97" t="s">
        <v>103</v>
      </c>
      <c r="I28" s="97"/>
      <c r="J28" s="97"/>
      <c r="K28" s="98">
        <v>0</v>
      </c>
    </row>
    <row r="29" spans="8:11">
      <c r="H29" s="86"/>
    </row>
    <row r="30" spans="8:11" ht="18">
      <c r="H30" s="95" t="s">
        <v>104</v>
      </c>
      <c r="I30" s="100"/>
      <c r="J30" s="100"/>
      <c r="K30" s="100"/>
    </row>
    <row r="31" spans="8:11" ht="15">
      <c r="H31" s="101"/>
      <c r="I31" s="102"/>
      <c r="J31" s="102"/>
      <c r="K31" s="102"/>
    </row>
    <row r="32" spans="8:11" ht="15">
      <c r="H32" s="102" t="s">
        <v>105</v>
      </c>
      <c r="I32" s="102"/>
      <c r="J32" s="102"/>
      <c r="K32" s="103">
        <f>SUM(K21:K26)</f>
        <v>282.92</v>
      </c>
    </row>
    <row r="33" spans="8:12">
      <c r="K33" s="104"/>
    </row>
    <row r="34" spans="8:12" ht="15">
      <c r="H34" s="102" t="s">
        <v>12</v>
      </c>
      <c r="I34" s="102"/>
      <c r="J34" s="102"/>
      <c r="K34" s="103">
        <f>K32+K28</f>
        <v>282.92</v>
      </c>
    </row>
    <row r="35" spans="8:12">
      <c r="K35" s="105">
        <f>+K34*0.1</f>
        <v>28.292000000000002</v>
      </c>
      <c r="L35" s="105" t="s">
        <v>106</v>
      </c>
    </row>
    <row r="36" spans="8:12">
      <c r="H36" s="106"/>
      <c r="I36" s="106"/>
      <c r="J36" s="107" t="s">
        <v>107</v>
      </c>
      <c r="K36" s="108">
        <f>IF(K35&gt;5,K34+K35,K34+5)</f>
        <v>311.21199999999999</v>
      </c>
    </row>
  </sheetData>
  <sheetProtection algorithmName="SHA-512" hashValue="4XVTgYDFg+EKYsUN36MvYQvN8s+ITQ0mK28zT8Q9JKFK9VGh/GcrhAO3AtqpxkRJcwM9IfMWCOQzdyAxuHaeDw==" saltValue="n8+NZGqs32k5oVnXUZzZCA==" spinCount="100000" sheet="1"/>
  <mergeCells count="6">
    <mergeCell ref="A15:D15"/>
    <mergeCell ref="H2:J3"/>
    <mergeCell ref="I7:K7"/>
    <mergeCell ref="I8:K8"/>
    <mergeCell ref="I9:K9"/>
    <mergeCell ref="I12:K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Bill Reprint</vt:lpstr>
      <vt:lpstr>RATES</vt:lpstr>
      <vt:lpstr>Bill Breakdown</vt:lpstr>
      <vt:lpstr>Sample Bill</vt:lpstr>
      <vt:lpstr>'Bill Reprint'!Print_Area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1933 Willow Bend Bill copy.PDF</dc:title>
  <dc:subject>None</dc:subject>
  <dc:creator>cblackwell</dc:creator>
  <cp:keywords>llPDFLib</cp:keywords>
  <cp:lastModifiedBy>Clifford Blackwell</cp:lastModifiedBy>
  <cp:lastPrinted>2023-01-28T00:45:22Z</cp:lastPrinted>
  <dcterms:created xsi:type="dcterms:W3CDTF">2022-04-28T23:07:07Z</dcterms:created>
  <dcterms:modified xsi:type="dcterms:W3CDTF">2024-03-27T00:14:44Z</dcterms:modified>
</cp:coreProperties>
</file>